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приложение 3" sheetId="1" r:id="rId1"/>
    <sheet name="приложение 2" sheetId="2" r:id="rId2"/>
    <sheet name="приложение 1" sheetId="3" r:id="rId3"/>
  </sheets>
  <definedNames>
    <definedName name="_xlnm.Print_Titles" localSheetId="2">'приложение 1'!$7:$8</definedName>
    <definedName name="_xlnm.Print_Titles" localSheetId="1">'приложение 2'!$8:$8</definedName>
    <definedName name="_xlnm.Print_Titles" localSheetId="0">'приложение 3'!$8:$8</definedName>
    <definedName name="_xlnm.Print_Area" localSheetId="2">'приложение 1'!$A$1:$L$86</definedName>
    <definedName name="_xlnm.Print_Area" localSheetId="1">'приложение 2'!$A$1:$L$385</definedName>
    <definedName name="_xlnm.Print_Area" localSheetId="0">'приложение 3'!$A$1:$H$319</definedName>
  </definedNames>
  <calcPr fullCalcOnLoad="1"/>
</workbook>
</file>

<file path=xl/comments2.xml><?xml version="1.0" encoding="utf-8"?>
<comments xmlns="http://schemas.openxmlformats.org/spreadsheetml/2006/main">
  <authors>
    <author>Lev</author>
  </authors>
  <commentList>
    <comment ref="A227" authorId="0">
      <text>
        <r>
          <rPr>
            <b/>
            <sz val="8"/>
            <rFont val="Tahoma"/>
            <family val="0"/>
          </rPr>
          <t>Lev:</t>
        </r>
        <r>
          <rPr>
            <sz val="8"/>
            <rFont val="Tahoma"/>
            <family val="0"/>
          </rPr>
          <t xml:space="preserve">
</t>
        </r>
      </text>
    </comment>
  </commentList>
</comments>
</file>

<file path=xl/sharedStrings.xml><?xml version="1.0" encoding="utf-8"?>
<sst xmlns="http://schemas.openxmlformats.org/spreadsheetml/2006/main" count="1989" uniqueCount="749">
  <si>
    <t>Налоги на совокупный доход</t>
  </si>
  <si>
    <t>000 1 05 01000 01 0000 110</t>
  </si>
  <si>
    <t xml:space="preserve">Единый налог, взимаемый в связи с применением упрощенной системы налогообложения </t>
  </si>
  <si>
    <t>000 1 05 01010 01 0000 110</t>
  </si>
  <si>
    <t>Единый налог, взимаемый с налогоплательщиков, выбравших в качестве объекта налогообложения  доходы</t>
  </si>
  <si>
    <t>000 1 05 01020 01 0000 110</t>
  </si>
  <si>
    <t>Единый налог, взимаемый с налогоплательщиков, выбравших в качестве объекта налогообложения доходы, уменьшенные на величину расходов</t>
  </si>
  <si>
    <t>000 1 05 02000 01 0000 110</t>
  </si>
  <si>
    <t>Единый налог на вмененный доход для отдельных видов деятельности</t>
  </si>
  <si>
    <t>000 1 06 00000 00 0000 000</t>
  </si>
  <si>
    <t>Налоги на  имущество</t>
  </si>
  <si>
    <t>000 1 06 01000 03 0000 110</t>
  </si>
  <si>
    <t>Налог на имущество физических лиц</t>
  </si>
  <si>
    <t>Расходы на проведение выборов</t>
  </si>
  <si>
    <t>Финансовая помощь Отделению Федерального казначейства по г. Радужный</t>
  </si>
  <si>
    <t>000 1 06 06000 03 0000 110</t>
  </si>
  <si>
    <t>Земельный налог</t>
  </si>
  <si>
    <t xml:space="preserve">от 30.06.2005  № 18      </t>
  </si>
  <si>
    <t>000 1 08 00000 00 0000 000</t>
  </si>
  <si>
    <t>Государственная пошлина</t>
  </si>
  <si>
    <t>000 1 08 03010 01 0000 110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</si>
  <si>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</si>
  <si>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</si>
  <si>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</si>
  <si>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</si>
  <si>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</si>
  <si>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000 1 08 07160 01 0000 110</t>
  </si>
  <si>
    <t>Государственная пошлина за выдачу ордера на квартиру</t>
  </si>
  <si>
    <t>000 1 09 00000 00 0000 000</t>
  </si>
  <si>
    <t>Задолженность и перерасчеты по отменым налогам, сборам и иным обязателным платежам</t>
  </si>
  <si>
    <t>000 1 09 07000 03 0000 110</t>
  </si>
  <si>
    <t>Прочие налоги и сборы (по отмененным местным налогам и сборам)</t>
  </si>
  <si>
    <t>000 1 09 07010 03 0000 110</t>
  </si>
  <si>
    <t>Налог на рекламу</t>
  </si>
  <si>
    <t>000 1 09 07030 03 0000 110</t>
  </si>
  <si>
    <t xml:space="preserve">от 30.06.2005 № 18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</si>
  <si>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</si>
  <si>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000 1 09 07050 03 0000 110</t>
  </si>
  <si>
    <t>Прочие местные налоги и сборы</t>
  </si>
  <si>
    <t>Налог на перепродажу автомобилей, вычислительной техники и персональных компьютеров</t>
  </si>
  <si>
    <t>Налог на содержание жилищного фонда и объектов социально-культурной сферы</t>
  </si>
  <si>
    <t>Сбор за уборку территории</t>
  </si>
  <si>
    <t>НЕНАЛОГОВЫЕ ДОХОДЫ</t>
  </si>
  <si>
    <t>000 1 11 03000 00 0000 120</t>
  </si>
  <si>
    <t>Проценты, полученные от предоставления бюджетных кредитов внутри страны</t>
  </si>
  <si>
    <t>000 1 11 03030 03 0000 120</t>
  </si>
  <si>
    <t>Проценты, полученные от предоставления бюджетных кредитов внутри страны за счет средств  местных бюджетов</t>
  </si>
  <si>
    <t>000 1 11 05000 00 0000 120</t>
  </si>
  <si>
    <t>Доходы от сдачи в аренду имущества, находящегося в государственной и муниципальной собственности</t>
  </si>
  <si>
    <t>000 1 11 05010 00 0000 120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</si>
  <si>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</si>
  <si>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000 1 11 05012 03 0000 120</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</si>
  <si>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</si>
  <si>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000 1 11 05013 03 0000 120</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</si>
  <si>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</si>
  <si>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000 1 11 05015 03 0000 120</t>
  </si>
  <si>
    <t>Арендная плата и поступления от продажи права на заключение договоров аренды за земли,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</si>
  <si>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</si>
  <si>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</si>
  <si>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000 1 11 05023 03 0000 120</t>
  </si>
  <si>
    <t>от 30.06.2005 № 18</t>
  </si>
  <si>
    <t xml:space="preserve">Арендная плата и поступления от продажи права на заключение договоров аренды за земли, находящиеся в муниципальной собственности </t>
  </si>
  <si>
    <t>000 1 11 07000 00 0000 120</t>
  </si>
  <si>
    <t>Платежи от государственных и муниципальных унитарных предприятий</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</si>
  <si>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</si>
  <si>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t>
  </si>
  <si>
    <t>000 1 11 08000 00 0000 120</t>
  </si>
  <si>
    <t>Прочие доходы от использования имущества и прав, находящихся в государственной и муниципальной собственности</t>
  </si>
  <si>
    <t>000 1 11 08043 03 0000 120</t>
  </si>
  <si>
    <t xml:space="preserve">Прочие поступления от использования имущества, находящегося в муниципальной собственности </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</si>
  <si>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</si>
  <si>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</si>
  <si>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</si>
  <si>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</si>
  <si>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000 1 13 02000 00 0000 130</t>
  </si>
  <si>
    <t>Лицензионные сборы</t>
  </si>
  <si>
    <t>000 1 01 01000 00 0000 110</t>
  </si>
  <si>
    <t xml:space="preserve">Налог на прибыль организаций </t>
  </si>
  <si>
    <t xml:space="preserve">000 1 01 00000 00 0000 000 </t>
  </si>
  <si>
    <t>Налоги на прибыль, доходы</t>
  </si>
  <si>
    <t>Прочие поступления от денежных взысканий (штрафов) и иных сумм в возмещение ущерба, зачисляемые в местные бюджеты</t>
  </si>
  <si>
    <t xml:space="preserve">БЮДЖЕТА ГОРОДА ПО ДОХОДАМ ЗА 1 КВАРТАЛ 2005 ГОДА </t>
  </si>
  <si>
    <t>000 1 13 02023 03 0000 130</t>
  </si>
  <si>
    <t>Прочие лицензионные сборы, зачисляемые в местные бюджеты</t>
  </si>
  <si>
    <t>000 1 14 00000 00 0000 000</t>
  </si>
  <si>
    <t>Доходы от продажи  материальных и нематериальных активов</t>
  </si>
  <si>
    <t>000 1 14 01030 03 0000 410</t>
  </si>
  <si>
    <t>Доходы местных бюджетов от продажи квартир</t>
  </si>
  <si>
    <t>000 1 14 02033 03 0000 410</t>
  </si>
  <si>
    <t>Доходы от реализации иного имущества, находящегося в муниципальной собственности (в части реализации основных средств  по указанному имуществу)</t>
  </si>
  <si>
    <t>000 1 16 00000 00 0000 000</t>
  </si>
  <si>
    <t>Штрафы, санкции, возмещение ущерба</t>
  </si>
  <si>
    <t>000 1 16 03010 01 0000 140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</si>
  <si>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</si>
  <si>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</si>
  <si>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</si>
  <si>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</si>
  <si>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</si>
  <si>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000 1 16 18030 03 0000 140</t>
  </si>
  <si>
    <t>Денежные взыскания (штрафы) за нарушение бюджетного законодательства (в части местных бюджетов)</t>
  </si>
  <si>
    <t>000 1 16 30030 03 0000 140</t>
  </si>
  <si>
    <t>000 1 17 05030 03 0000 180</t>
  </si>
  <si>
    <t>Прочие неналоговые доходы местных бюджетов</t>
  </si>
  <si>
    <t>Собственные доходы</t>
  </si>
  <si>
    <t>000 2 00 00000 00 0000 000</t>
  </si>
  <si>
    <t>Безвозмездные поступления</t>
  </si>
  <si>
    <t>000 2 02 00000 00 0000 000</t>
  </si>
  <si>
    <t>Безвозмездные поступления от других бюджетов бюджетной системы РФ, кроме бюджетов государственных внебюджетных фондов</t>
  </si>
  <si>
    <t>Исполнение бюджета города  за 1 квартал 2005 года по разделам и подразделам  расходов функцианальной классификации расходов бюджетов Российской Федерации</t>
  </si>
  <si>
    <t>000 2 02 01000 00 0000 151</t>
  </si>
  <si>
    <t>Дотации от других бюджетов бюджетной системы РФ</t>
  </si>
  <si>
    <t>000 2 02 01010 03 0000 151</t>
  </si>
  <si>
    <t>Дотации местным бюджетам на выравнивание уровня бюджетной обеспеченности</t>
  </si>
  <si>
    <t>000 2 02 01070 03 0000 151</t>
  </si>
  <si>
    <t>Дотации местным бюджетам на поддержку мер по обеспечению сбалансированности бюджетов</t>
  </si>
  <si>
    <t>000 2 02 02000 00 0000 151</t>
  </si>
  <si>
    <t>Субвенции от других бюджетов бюджетной системы РФ</t>
  </si>
  <si>
    <t>000 2 02 02080 03 0000 151</t>
  </si>
  <si>
    <t>Субвенции местным бюджетам  на оплату жилищно-коммунальных услуг отдельным категориям граждан</t>
  </si>
  <si>
    <t>000 2 02 02110 03 0000 151</t>
  </si>
  <si>
    <t>Субвенции местным бюджетам на выполнение федеральных полномочий по государственной регистрации актов гражданского состояния</t>
  </si>
  <si>
    <t>000 2 02 02120 03 0000 151</t>
  </si>
  <si>
    <t>Субвенции местным бюджетам на обеспечение социальной поддержки для лиц, награжденных знаком "Почетный донор России"</t>
  </si>
  <si>
    <t>000 2 02 02220 03 0000 151</t>
  </si>
  <si>
    <t>Прочие субвенции, зачисляемые в местные бюджеты</t>
  </si>
  <si>
    <t>000 2 02 04000 00 0000 151</t>
  </si>
  <si>
    <t>Субсидии от других бюджетов бюджетной системы РФ</t>
  </si>
  <si>
    <t>000 2 02 04120 03 0000 151</t>
  </si>
  <si>
    <t>Прочие субсидии, зачисляемые в местные бюджеты</t>
  </si>
  <si>
    <t>000 2 07 03000 03 0000 180</t>
  </si>
  <si>
    <t>Прочие безвозмездные поступления в местные бюджеты</t>
  </si>
  <si>
    <t>ИТОГО ДОХОДОВ</t>
  </si>
  <si>
    <t xml:space="preserve">ИСПОЛНЕНИЕ </t>
  </si>
  <si>
    <t>БЮДЖЕТА ГОРОДА ПО РАСХОДАМ ЗА 1 КВАРТАЛ 2005 года</t>
  </si>
  <si>
    <t>ВЕДОМСТВЕННАЯ СТРУКТУРА</t>
  </si>
  <si>
    <t>Уточненный бюджет на 2005 год</t>
  </si>
  <si>
    <t>Уточненный бюджет на 01.04.05</t>
  </si>
  <si>
    <t>Кассовый расход</t>
  </si>
  <si>
    <t>% исполнения</t>
  </si>
  <si>
    <t>Рз</t>
  </si>
  <si>
    <t>ПР</t>
  </si>
  <si>
    <t>.01</t>
  </si>
  <si>
    <t>Обеспечение проведения выборов и референдумов</t>
  </si>
  <si>
    <t>.02</t>
  </si>
  <si>
    <t>.03</t>
  </si>
  <si>
    <t>Функционирование  Правительства РФ, высших органов  исполнительной власти субьектов РФ, местных администраций</t>
  </si>
  <si>
    <t xml:space="preserve"> Обслуживание  государственного и муниципального долга.</t>
  </si>
  <si>
    <t xml:space="preserve"> Резервные фонды.</t>
  </si>
  <si>
    <t xml:space="preserve"> Другие общегосударственные вопросы.</t>
  </si>
  <si>
    <t>Обеспечение противопожарной безопасности.</t>
  </si>
  <si>
    <t>Другие вопросы в области национальной экономики.</t>
  </si>
  <si>
    <t>Общегосударственные вопросы</t>
  </si>
  <si>
    <t xml:space="preserve"> Функционирование высшего должностного лица субьекта Российской Федерации и органа местного самоуправления</t>
  </si>
  <si>
    <t>Функционирование  законодательных (представительных) органов государственной власти и местного самоуправления</t>
  </si>
  <si>
    <t>Национальная экономика</t>
  </si>
  <si>
    <t>Транспорт</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</si>
  <si>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</si>
  <si>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</si>
  <si>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</si>
  <si>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</si>
  <si>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Образование</t>
  </si>
  <si>
    <t>Дошкольное образование</t>
  </si>
  <si>
    <t>Молодежная политика и оздоровление детей</t>
  </si>
  <si>
    <t>Другие вопросы в области образования</t>
  </si>
  <si>
    <t>Культура, кинематография и средства массовой информации</t>
  </si>
  <si>
    <t>Культура</t>
  </si>
  <si>
    <t>Периодическая печать и издательства</t>
  </si>
  <si>
    <t>Здравоохранение и спорт</t>
  </si>
  <si>
    <t>Спорт и физическая культура</t>
  </si>
  <si>
    <t>Социальная политика</t>
  </si>
  <si>
    <t>Социальное обслуживание населения</t>
  </si>
  <si>
    <t>Социальное обеспечение населения</t>
  </si>
  <si>
    <t>Наименование</t>
  </si>
  <si>
    <t>к решению Думы города</t>
  </si>
  <si>
    <t>№п/п</t>
  </si>
  <si>
    <t>1.</t>
  </si>
  <si>
    <t>ОБЩЕГОСУДАРСТВЕННЫЕ   РАСХОДЫ</t>
  </si>
  <si>
    <t>1.1.</t>
  </si>
  <si>
    <t>01.</t>
  </si>
  <si>
    <t xml:space="preserve"> Администрация -всего, в том числе: </t>
  </si>
  <si>
    <t xml:space="preserve"> -Содержание высшего должностного лица органа местного    самоуправления</t>
  </si>
  <si>
    <t>1.2.</t>
  </si>
  <si>
    <t xml:space="preserve"> -Содержание аппарата  Думы</t>
  </si>
  <si>
    <t>1.3.</t>
  </si>
  <si>
    <t>.04.</t>
  </si>
  <si>
    <t xml:space="preserve"> - Содержание аппарата Администрации</t>
  </si>
  <si>
    <t xml:space="preserve"> - Содержание аппарата ЗАГС</t>
  </si>
  <si>
    <t xml:space="preserve"> - Содержание аппарата  Административной комиссии</t>
  </si>
  <si>
    <t xml:space="preserve"> - Управление социальной защиты населения</t>
  </si>
  <si>
    <t xml:space="preserve"> - Финансовая помощь военному комиссариату г. Радужный</t>
  </si>
  <si>
    <r>
      <t>МУ "Дворец спорта</t>
    </r>
    <r>
      <rPr>
        <b/>
        <sz val="13"/>
        <rFont val="Times New Roman"/>
        <family val="1"/>
      </rPr>
      <t>"</t>
    </r>
  </si>
  <si>
    <t xml:space="preserve"> - Содержание аппарата Комитета по управлению муниципальным имуществом</t>
  </si>
  <si>
    <t>Управление  образования и молодежной политики-всего, в том числе:</t>
  </si>
  <si>
    <t xml:space="preserve"> - Управление образования </t>
  </si>
  <si>
    <t xml:space="preserve"> - Комитет по молодежной политике</t>
  </si>
  <si>
    <t>Управление культуры и искусства</t>
  </si>
  <si>
    <t>Комитет по физической культуре и спорту</t>
  </si>
  <si>
    <t>1.4.</t>
  </si>
  <si>
    <t>Обеспечение деятельности финансовых, налоговых и таможенных органов и органов надзора</t>
  </si>
  <si>
    <t>06.</t>
  </si>
  <si>
    <t xml:space="preserve"> - Содержание аппарата счетной палаты</t>
  </si>
  <si>
    <t xml:space="preserve"> - Содержание аппарата комитета финансов</t>
  </si>
  <si>
    <t>1.5.</t>
  </si>
  <si>
    <t>07.</t>
  </si>
  <si>
    <t xml:space="preserve"> - Расходы на проведение выборов.</t>
  </si>
  <si>
    <t>1.6.</t>
  </si>
  <si>
    <t xml:space="preserve"> Комитет финансов, всего в том числе:</t>
  </si>
  <si>
    <t xml:space="preserve"> -Выплата процентов по государственному внутреннему долгу</t>
  </si>
  <si>
    <t>1.7.</t>
  </si>
  <si>
    <t xml:space="preserve"> - Резервный фонд</t>
  </si>
  <si>
    <t>1.8.</t>
  </si>
  <si>
    <t>Обучение студентов, повышение квалификации</t>
  </si>
  <si>
    <t xml:space="preserve"> - Содержание УКС</t>
  </si>
  <si>
    <t>УМП "Капитальное строительство" - всего, в том числе:</t>
  </si>
  <si>
    <t>Выплата пособий детям, находящимся под опекой и попечительством</t>
  </si>
  <si>
    <t>Комитет по управлению муниципальным имуществом - всего, в том числе:</t>
  </si>
  <si>
    <t xml:space="preserve"> -Расходы, связанные с содержанием и управлением имуществом</t>
  </si>
  <si>
    <t xml:space="preserve"> -Предоставление бюджетных кредитов (бюджетных ссуд)</t>
  </si>
  <si>
    <t xml:space="preserve"> -Возврат бюджетных кредитов(бюджетных ссуд),предоставленных внутри страны</t>
  </si>
  <si>
    <t xml:space="preserve"> - АСДГ</t>
  </si>
  <si>
    <t xml:space="preserve"> - Награждение Почетной  грамотой</t>
  </si>
  <si>
    <t xml:space="preserve"> - Торгово-промышленная палата</t>
  </si>
  <si>
    <t xml:space="preserve"> - Финансовая помощь статистике</t>
  </si>
  <si>
    <t>2.</t>
  </si>
  <si>
    <t>НАЦИОНАЛЬНАЯ БЕЗОПАСНОСТЬ И  ПРАВООХРАНИТЕЛЬНАЯ   ДЕЯТЕЛЬНОСТЬ</t>
  </si>
  <si>
    <t>.03.</t>
  </si>
  <si>
    <t>2.1.</t>
  </si>
  <si>
    <t>03.</t>
  </si>
  <si>
    <t>2.2.</t>
  </si>
  <si>
    <t xml:space="preserve"> Органы внутренних дел -всего, в том числе:</t>
  </si>
  <si>
    <t>02.</t>
  </si>
  <si>
    <t>ГОВД -всего, в т.ч.</t>
  </si>
  <si>
    <t xml:space="preserve">  - Содержание ГОВД</t>
  </si>
  <si>
    <t xml:space="preserve">  - Комплексные меры противодействия злоупотреблению наркотическими средствами и их незаконному обороту</t>
  </si>
  <si>
    <t>2.3.</t>
  </si>
  <si>
    <t>04.</t>
  </si>
  <si>
    <t>Предупреждение и ликвидация последствий  чрезвычайных ситуаций и стихийных бедствий, гражданская оборона</t>
  </si>
  <si>
    <t>09.</t>
  </si>
  <si>
    <t>Администрация-всего, в том числе:</t>
  </si>
  <si>
    <t xml:space="preserve"> -Мобилизационная подготовка и гражданская оборона</t>
  </si>
  <si>
    <t xml:space="preserve"> -Предупреждение и ликвидация последствий чрезвычайных ситуаций</t>
  </si>
  <si>
    <t>ГУ"Центр Госсанэпиднадзора в городе Радужном"-всего, в том числе:</t>
  </si>
  <si>
    <t>10.</t>
  </si>
  <si>
    <t xml:space="preserve">   ОГПС- 13</t>
  </si>
  <si>
    <t>3.</t>
  </si>
  <si>
    <t xml:space="preserve"> НАЦИОНАЛЬНАЯ ЭКОНОМИКА.</t>
  </si>
  <si>
    <t>3.1.</t>
  </si>
  <si>
    <t>Транспорт.</t>
  </si>
  <si>
    <t>08.</t>
  </si>
  <si>
    <t>Муниципальное специализированное автотранспортное предприятие-всего, в том числе:</t>
  </si>
  <si>
    <t xml:space="preserve"> -Субсидия на покрытие убытков от эксплуатации пассажирского автотранспорта</t>
  </si>
  <si>
    <t>3.2.</t>
  </si>
  <si>
    <t>11.</t>
  </si>
  <si>
    <t>Комитет по управлению муниципальным имуществом, всего, в том числе:</t>
  </si>
  <si>
    <t xml:space="preserve"> -Мероприятия по созданию единой автоматизированной системы    реформирования, учёта и управления землей и иной недвижимостью          </t>
  </si>
  <si>
    <t>УМП "Капитальное строительство"</t>
  </si>
  <si>
    <t>4.</t>
  </si>
  <si>
    <t xml:space="preserve"> ЖИЛИЩНО-КОММУНАЛЬНОЕ  ХОЗЯЙСТВО</t>
  </si>
  <si>
    <t>05.</t>
  </si>
  <si>
    <t>4.1.</t>
  </si>
  <si>
    <t xml:space="preserve"> ЖИЛИЩНОЕ   ХОЗЯЙСТВО</t>
  </si>
  <si>
    <t>ООО  "Эдванс"- всего, в том числе:</t>
  </si>
  <si>
    <t xml:space="preserve"> -Возмещение убытков от реализации  услуг по техническому обслуживанию жилого фонда</t>
  </si>
  <si>
    <t>ООО  "Сибирь-Сервис"- всего, в том числе:</t>
  </si>
  <si>
    <t>ООО  "Жилищно-эксплуатационный сервис"- всего, в том числе:</t>
  </si>
  <si>
    <t>ООО  "ВЕСТА "- всего, в том числе:</t>
  </si>
  <si>
    <t>Муниципальное предприятие "ДЕЗ  по ЖКУ"- всего, в том числе:</t>
  </si>
  <si>
    <t xml:space="preserve"> - Содержание МУ "ДЕЗ по ЖКУ"</t>
  </si>
  <si>
    <t xml:space="preserve"> - Субсидии по жилью</t>
  </si>
  <si>
    <t xml:space="preserve"> -Капитальный ремонт жилого фонда</t>
  </si>
  <si>
    <t>4.2.</t>
  </si>
  <si>
    <t xml:space="preserve"> КОММУНАЛЬНОЕ    ХОЗЯЙСТВО</t>
  </si>
  <si>
    <t>МУП "Радужнинские тепловые сети -всего, в т.ч.</t>
  </si>
  <si>
    <t xml:space="preserve"> -Возмещение убытков от реализации услуг по отоплению и снабжению горячей водой</t>
  </si>
  <si>
    <t>ОАО"Радужнинские городские электрические сети"-всего,в т.ч.:</t>
  </si>
  <si>
    <t xml:space="preserve"> -Содержание аварийно-резервной электростанции</t>
  </si>
  <si>
    <t>МУП "Горводоканал"- всего, в том числе:</t>
  </si>
  <si>
    <t xml:space="preserve"> -Возмещение убытков от реализации услуг по снабжению холодной водой, водоотведением</t>
  </si>
  <si>
    <t xml:space="preserve"> -Содержание и ремонт объектов внешнего благоустройства</t>
  </si>
  <si>
    <t xml:space="preserve"> - Расходы на озеленение</t>
  </si>
  <si>
    <t>Муниципальное  предприятие по утилизации отходов-всего,в том числе</t>
  </si>
  <si>
    <t xml:space="preserve"> - Содержание объектов внешнего благоустройства</t>
  </si>
  <si>
    <t xml:space="preserve"> -Содержание службы ритуальных услуг</t>
  </si>
  <si>
    <t xml:space="preserve">  МУ " ДЕЗ  по ЖКУ"- всего, в том числе:</t>
  </si>
  <si>
    <t xml:space="preserve"> - Капитальный ремонт дорог</t>
  </si>
  <si>
    <t xml:space="preserve"> -Содержание наружного освещение</t>
  </si>
  <si>
    <t xml:space="preserve"> -Содержание и ремонт  дорог</t>
  </si>
  <si>
    <t xml:space="preserve"> - Подготовка предприятий к осенне-зимнему периоду</t>
  </si>
  <si>
    <t>4.3.</t>
  </si>
  <si>
    <t>ДРУГИЕ ВОПРОСЫ В ОБЛАСТИ  ЖИЛИЩНО-КОММУНАЛЬНОГО ХОЗЯЙСТВА.</t>
  </si>
  <si>
    <t>АНАНД -РАДУЖНЫЙ- всего, в том числе:</t>
  </si>
  <si>
    <t xml:space="preserve"> -Субсидия на содержание   бани</t>
  </si>
  <si>
    <t xml:space="preserve"> -Капитальный ремонт банно-оздоровительного комплекса "Тонус"</t>
  </si>
  <si>
    <t>Комитет по управлению муниципальным имуществом-всего, в том числе:</t>
  </si>
  <si>
    <t xml:space="preserve"> -Информационная система ЖКХ</t>
  </si>
  <si>
    <t>УМП "Капитальное строительство"-всего, в том числе:</t>
  </si>
  <si>
    <t>5.</t>
  </si>
  <si>
    <t xml:space="preserve"> ОБРАЗОВАНИЕ.</t>
  </si>
  <si>
    <t>5.1.</t>
  </si>
  <si>
    <t>ДОШКОЛЬНОЕ ОБРАЗОВАНИЕ- всего, в том числе:</t>
  </si>
  <si>
    <t xml:space="preserve"> МДОУ ДСКВ №  9 "Черепашка"</t>
  </si>
  <si>
    <t xml:space="preserve"> МДОУ ДСОВ № 6  "Сказка"</t>
  </si>
  <si>
    <t xml:space="preserve"> МДОУ ДСОВ № 10  "Берёзка"</t>
  </si>
  <si>
    <t xml:space="preserve"> МДОУ ДСОВ № 12  "Буратино"</t>
  </si>
  <si>
    <t xml:space="preserve"> МДОУ ДСОВ № 15  "Росинка"</t>
  </si>
  <si>
    <t xml:space="preserve"> МДОУ ДСОВ № 18  "Северяночка"</t>
  </si>
  <si>
    <t>Управление образования и молодежной политики-всего,в т.ч.</t>
  </si>
  <si>
    <t xml:space="preserve"> - МДОУ ДСОВ № 10  "Берёзка"</t>
  </si>
  <si>
    <t xml:space="preserve"> - МДОУ ДСОВ № 12  "Буратино"</t>
  </si>
  <si>
    <t xml:space="preserve"> - МДОУ ДСОВ № 15  "Росинка"</t>
  </si>
  <si>
    <t xml:space="preserve"> - МДОУ ДСОВ № 18  "Северяночка"</t>
  </si>
  <si>
    <t xml:space="preserve"> -Оплата за детоместа работников бюджетных учреждений</t>
  </si>
  <si>
    <t>УМП "Управление капитального строительства" - всего, в.ч.</t>
  </si>
  <si>
    <t xml:space="preserve"> - МДОУ ДСКВ №  6 "Сказка"</t>
  </si>
  <si>
    <t>5.2.</t>
  </si>
  <si>
    <t xml:space="preserve"> ОБЩЕЕ ОБРАЗОВАНИЕ - всего, в том числе:</t>
  </si>
  <si>
    <t>ШКОЛЫ- всего, в том числе:</t>
  </si>
  <si>
    <t xml:space="preserve"> МОУ "СОШ № 1"</t>
  </si>
  <si>
    <t xml:space="preserve"> МОУ "СОШ № 2"</t>
  </si>
  <si>
    <t xml:space="preserve"> МОУ "СОШ № 3"</t>
  </si>
  <si>
    <t xml:space="preserve"> МОУ "СОШ № 4"</t>
  </si>
  <si>
    <t xml:space="preserve"> МОУ "СОШ № 5"</t>
  </si>
  <si>
    <t xml:space="preserve"> МОУ "СОШ № 6"</t>
  </si>
  <si>
    <t xml:space="preserve"> МОУ "ВШ   № 7"</t>
  </si>
  <si>
    <t xml:space="preserve"> МОУ "СОШ № 8"</t>
  </si>
  <si>
    <t>Управление образования и молодежной политики-всего,в том числе:</t>
  </si>
  <si>
    <t xml:space="preserve"> - Группа по техническому обслуживанию учреждений образования</t>
  </si>
  <si>
    <t xml:space="preserve"> - Комбинат общественного питания</t>
  </si>
  <si>
    <t>Вечерние и заочные средние образовательные учреждения.</t>
  </si>
  <si>
    <t xml:space="preserve"> - Вечерняя школа</t>
  </si>
  <si>
    <t>УМП "Капитальное строительство"-всего,в том числе:</t>
  </si>
  <si>
    <t>Учреждения по внешкольной работе с детьми:</t>
  </si>
  <si>
    <t>Управление культуры и искусства- всего, в том числе:</t>
  </si>
  <si>
    <t xml:space="preserve"> -МУ "Детская художественная школа"</t>
  </si>
  <si>
    <t xml:space="preserve"> -МУ "Детская  школа  искусств"</t>
  </si>
  <si>
    <t xml:space="preserve"> -МОУ "ГДДТ"</t>
  </si>
  <si>
    <t>Комитет по физической культуре и спорту- всего, в том числе:</t>
  </si>
  <si>
    <t xml:space="preserve"> -МОУ "ДЮСШ"</t>
  </si>
  <si>
    <t xml:space="preserve"> -МУДОД ДЮСШ "Факел"</t>
  </si>
  <si>
    <t xml:space="preserve"> -МУДО ДЮСШ "Спарта"</t>
  </si>
  <si>
    <t>ДЕТСКИЕ ДОМА -всего, в том числе:</t>
  </si>
  <si>
    <t xml:space="preserve"> -Детский дом  "Возрождение"</t>
  </si>
  <si>
    <t>5.4.</t>
  </si>
  <si>
    <t xml:space="preserve"> ПЕРЕПОДГОТОВКА И ПОВЫШЕНИЕ КВАЛИФИКАЦИИ</t>
  </si>
  <si>
    <t>Управление образования и молодежной политики-всего,в т.ч.:</t>
  </si>
  <si>
    <t xml:space="preserve"> -Обучение студентов,повышение квалификации</t>
  </si>
  <si>
    <t>5.5.</t>
  </si>
  <si>
    <t>МОЛОДЕЖНАЯ ПОЛИТИКА И ОЗДОРОВЛЕНИЕ ДЕТЕЙ.</t>
  </si>
  <si>
    <t xml:space="preserve"> - Молодёжная программма</t>
  </si>
  <si>
    <t xml:space="preserve"> - МУ"ГМЦ ПО Т ВПВ И ТТ "Альянс"</t>
  </si>
  <si>
    <t xml:space="preserve"> - МУ "ГПМЦ " Росич"</t>
  </si>
  <si>
    <t xml:space="preserve"> - Молодёжный  клуб -МУ ГМЦ "Вектор М "</t>
  </si>
  <si>
    <t xml:space="preserve"> - Служба информационно-аналитического, программного и организационного  обеспечения</t>
  </si>
  <si>
    <t xml:space="preserve"> - Мероприятия на проведение летней оздоровительной компании.</t>
  </si>
  <si>
    <t>ДРУГИЕ ВОПРОСЫ В ОБЛАСТИ ОБРАЗОВАНИЯ.</t>
  </si>
  <si>
    <t xml:space="preserve"> - Централизованная бухгалтерия </t>
  </si>
  <si>
    <t xml:space="preserve"> - Инспекторско-методический центр</t>
  </si>
  <si>
    <t xml:space="preserve"> - Прочие расходы и мероприятия  в области образования</t>
  </si>
  <si>
    <t xml:space="preserve"> -МОУ "Межшкольный учебный комбинат".</t>
  </si>
  <si>
    <t>МОУ МУК "Компьютерная школа</t>
  </si>
  <si>
    <t>Профессиональный лицей № 67</t>
  </si>
  <si>
    <t>6.</t>
  </si>
  <si>
    <t>Приложение №1</t>
  </si>
  <si>
    <t xml:space="preserve">                               ИСПОЛНЕНИЕ</t>
  </si>
  <si>
    <t>КУЛЬТУРА, КИНЕМАТОГРАФИЯ И СРЕДСТВА МАССОВОЙ ИНФОРМАЦИИ.</t>
  </si>
  <si>
    <t>6.1.</t>
  </si>
  <si>
    <t xml:space="preserve"> КУЛЬТУРА.</t>
  </si>
  <si>
    <t>Дворцы и дома культуры, другие учреждения клубного типа- всего, в том числе:</t>
  </si>
  <si>
    <t xml:space="preserve"> -МУК"Центр народного творчества "Русь""</t>
  </si>
  <si>
    <t xml:space="preserve"> -МУК "ДК "Нефтяник"</t>
  </si>
  <si>
    <t>Музеи и постоянные выставки- всего, в том числе:</t>
  </si>
  <si>
    <t xml:space="preserve"> -МУК "Эколого-этнографический музей"</t>
  </si>
  <si>
    <t>Библиотеки -всего, в том числе:</t>
  </si>
  <si>
    <t xml:space="preserve"> -МУК"Централизованная библиотечная система"</t>
  </si>
  <si>
    <t>6.2.</t>
  </si>
  <si>
    <t>ПЕРИОДИЧЕСКАЯ ПЕЧАТЬ И ИЗДАТЕЛЬСТВА</t>
  </si>
  <si>
    <t>МУП   Редакция газеты "Новости Радужного"</t>
  </si>
  <si>
    <t>6.3.</t>
  </si>
  <si>
    <t>ДРУГИЕ ВОПРОСЫ В ОБЛАСТИ КУЛЬТУРЫ ,КИНЕМАТОГРАФИИ, СРЕДСТВ МАССОВОЙ  ИНФОРМАЦИИ</t>
  </si>
  <si>
    <t xml:space="preserve"> - Централизованная бухгалтерия</t>
  </si>
  <si>
    <t xml:space="preserve"> - Прочие мероприятия в области культуры</t>
  </si>
  <si>
    <t>7.</t>
  </si>
  <si>
    <t>ЗДРАВООХРАНЕНИЕ И СПОРТ</t>
  </si>
  <si>
    <t>7.1.</t>
  </si>
  <si>
    <t>ЗДРАВООХРАНЕНИЕ.</t>
  </si>
  <si>
    <t>МУЗ "Центральная городская больница"-всего, в том числе:</t>
  </si>
  <si>
    <t xml:space="preserve"> -МУЗ "Центральная городская больница"</t>
  </si>
  <si>
    <t xml:space="preserve"> - Расходы на бесплатное протезирование</t>
  </si>
  <si>
    <t xml:space="preserve"> - Расходы на льготный отпуск медикаментов</t>
  </si>
  <si>
    <t xml:space="preserve"> - Городская целевая программа "Предупреждение и борьба с заболеваниями социального характера на 2005 год"( подпрограмма "Вакцинопрофилактика")</t>
  </si>
  <si>
    <t>МУ "Муниципальная стоматологическая поликлиника"- всего, в том числе:</t>
  </si>
  <si>
    <t xml:space="preserve"> - МУ "Муниципальная стоматологическая поликлиника"</t>
  </si>
  <si>
    <t xml:space="preserve">  -Расходы на бесплатное зубопротезирование</t>
  </si>
  <si>
    <t>Управление социальной защиты населения- всего, в т.ч.:</t>
  </si>
  <si>
    <t xml:space="preserve"> - Дневной стационар на дому для неработающих пенсионеров.</t>
  </si>
  <si>
    <t>Администрация города- всего, в том числе:</t>
  </si>
  <si>
    <t xml:space="preserve"> -Расходы на обязательное медицинское страхование неработающего населения</t>
  </si>
  <si>
    <t>7.2.</t>
  </si>
  <si>
    <t>ФИЗИЧЕСКАЯ КУЛЬТУРА И СПОРТ</t>
  </si>
  <si>
    <t xml:space="preserve"> -Централизованная бухгалтерия</t>
  </si>
  <si>
    <t xml:space="preserve"> - МУ "Дворец  спорта"</t>
  </si>
  <si>
    <t xml:space="preserve"> -Отдел по учебно-спортивной и физкультурно-оздоровительной работе</t>
  </si>
  <si>
    <t>8.</t>
  </si>
  <si>
    <t>СОЦИАЛЬНАЯ   ПОЛИТИКА</t>
  </si>
  <si>
    <t>8.1.</t>
  </si>
  <si>
    <t>СОЦИАЛЬНОЕ ОБСЛУЖИВАНИЕ НАСЕЛЕНИЯ.</t>
  </si>
  <si>
    <t xml:space="preserve"> -МУ"Реабилитационный центр для детейи подростков с ограниченными возможностями "Цветик-семицветик"</t>
  </si>
  <si>
    <t xml:space="preserve"> -МУ "Комплексный центр социального обслуживания"Надежда"</t>
  </si>
  <si>
    <t>8.2.</t>
  </si>
  <si>
    <t>СОЦИАЛЬНОЕ ОБЕСПЕЧЕНИЕ НАСЕЛЕНИЯ.</t>
  </si>
  <si>
    <t>Управление социальной защиты населения-всего,в том числе:</t>
  </si>
  <si>
    <t xml:space="preserve"> - Расходы на бесплатное обеспечение детей молочными смесями</t>
  </si>
  <si>
    <t>8.3.</t>
  </si>
  <si>
    <t>Приложение № 3</t>
  </si>
  <si>
    <t>Приложение № 2</t>
  </si>
  <si>
    <t>Наименование главных распорядителей,получателей средств местного бюджета</t>
  </si>
  <si>
    <t>Вед.</t>
  </si>
  <si>
    <t>РЗ</t>
  </si>
  <si>
    <t>ЦСР</t>
  </si>
  <si>
    <t>ВР</t>
  </si>
  <si>
    <t>ВСЕГО РАСХОДОВ</t>
  </si>
  <si>
    <t>Администрация города</t>
  </si>
  <si>
    <t>010</t>
  </si>
  <si>
    <t>01</t>
  </si>
  <si>
    <t>00</t>
  </si>
  <si>
    <t>Функционирование высшего должностного лица органа местного самоуправления</t>
  </si>
  <si>
    <t>02</t>
  </si>
  <si>
    <t>0010000</t>
  </si>
  <si>
    <t>042</t>
  </si>
  <si>
    <t>Функционирование законодательных (представительных) органов местного самоуправления</t>
  </si>
  <si>
    <t>03</t>
  </si>
  <si>
    <t>Содержание аппарата Думы</t>
  </si>
  <si>
    <t>027</t>
  </si>
  <si>
    <t>801</t>
  </si>
  <si>
    <t>Функционирование высших органов исполнительной власти местных администраций</t>
  </si>
  <si>
    <t>04</t>
  </si>
  <si>
    <t xml:space="preserve">Содержание аппарата Администрация </t>
  </si>
  <si>
    <t>Содержание аппарата Комитета по управлению муниципальным имуществом</t>
  </si>
  <si>
    <t>Содержание аппарата Управления социальной защиты населения</t>
  </si>
  <si>
    <t>Содержание аппарата ЗАГС</t>
  </si>
  <si>
    <t>8200000</t>
  </si>
  <si>
    <t>Содержание аппарата административной комиссии</t>
  </si>
  <si>
    <t>06</t>
  </si>
  <si>
    <t>Содержание аппарата счетной палаты</t>
  </si>
  <si>
    <t>083</t>
  </si>
  <si>
    <t>Содержание аппарата комитета финансов</t>
  </si>
  <si>
    <t>07</t>
  </si>
  <si>
    <t>0200000</t>
  </si>
  <si>
    <t>097</t>
  </si>
  <si>
    <t>Другие общегосударственные вопросы</t>
  </si>
  <si>
    <t>15</t>
  </si>
  <si>
    <t>АСДГ</t>
  </si>
  <si>
    <t>804</t>
  </si>
  <si>
    <t>Награждение почетной грамотой</t>
  </si>
  <si>
    <t>Торгово-промышленная палата</t>
  </si>
  <si>
    <t>Национальная безопасность и правоохранительная деятельность</t>
  </si>
  <si>
    <t>Предупреждение и ликвидация последствий чрезвычайных ситуаций, гражданская оборона</t>
  </si>
  <si>
    <t>09</t>
  </si>
  <si>
    <t>2180000</t>
  </si>
  <si>
    <t>260</t>
  </si>
  <si>
    <t>Здравоохранение</t>
  </si>
  <si>
    <t>7700000</t>
  </si>
  <si>
    <t>883</t>
  </si>
  <si>
    <t>Комитет по управлению муниципальным имуществом</t>
  </si>
  <si>
    <t>020</t>
  </si>
  <si>
    <t>Расходы, связанные  с содержанием и управлением муниципальной собственности</t>
  </si>
  <si>
    <t>Сельское хозяйство и рыболовство</t>
  </si>
  <si>
    <t>10</t>
  </si>
  <si>
    <t>Мероприятия по созданию единой автоматизированной системы реформирования, учета и управления землей и иной недвижимостью</t>
  </si>
  <si>
    <t>2600000</t>
  </si>
  <si>
    <t>406</t>
  </si>
  <si>
    <t>05</t>
  </si>
  <si>
    <t>Информационная система ЖКХ</t>
  </si>
  <si>
    <t>8150000</t>
  </si>
  <si>
    <t>Комитет финансов</t>
  </si>
  <si>
    <t>030</t>
  </si>
  <si>
    <t>Обслуживание государственного и муниципального долга</t>
  </si>
  <si>
    <t xml:space="preserve">Резервные фонды </t>
  </si>
  <si>
    <t xml:space="preserve">Другие общегосударственные вопросы </t>
  </si>
  <si>
    <t>Бюджетные кредиты (ссуды)</t>
  </si>
  <si>
    <t>Выдача кредитов</t>
  </si>
  <si>
    <t>Возврат кредитов</t>
  </si>
  <si>
    <t>Финансовая помощь статистике</t>
  </si>
  <si>
    <t>Городской отдел внутренних дел</t>
  </si>
  <si>
    <t>040</t>
  </si>
  <si>
    <t>Органы внутренних дел</t>
  </si>
  <si>
    <t>Комплексные меры противодействия злоупотреблению наркотическими средствами и их незаконному обороту</t>
  </si>
  <si>
    <t>ОГПС - 13</t>
  </si>
  <si>
    <t>050</t>
  </si>
  <si>
    <t xml:space="preserve">Обеспечение противопожарной безопасности </t>
  </si>
  <si>
    <t>Муниципальное специализированное автотранспортное предприятие</t>
  </si>
  <si>
    <t>060</t>
  </si>
  <si>
    <t>08</t>
  </si>
  <si>
    <t>Субсидия на покрытие убытков от эксплуатации пассажирского автотранспорта</t>
  </si>
  <si>
    <t>3170000</t>
  </si>
  <si>
    <t>Содержание и ремонт городских дорог</t>
  </si>
  <si>
    <t>3510000</t>
  </si>
  <si>
    <t>Подготовка предприятий к осенне-зимнему периоду</t>
  </si>
  <si>
    <t>070</t>
  </si>
  <si>
    <t>Другие вопросы в области национально экономики</t>
  </si>
  <si>
    <t>11</t>
  </si>
  <si>
    <t>Содержание Управления капитального строительства</t>
  </si>
  <si>
    <t>Профессиональный лицей №67</t>
  </si>
  <si>
    <t>Обеспечение качественной питьевой водой</t>
  </si>
  <si>
    <t>Реконструкция и развитие сетей теплоснабжения</t>
  </si>
  <si>
    <t xml:space="preserve"> - Финансовая помощь Радужнинскому городскому суду</t>
  </si>
  <si>
    <t>Ликвидация ветхого жилья</t>
  </si>
  <si>
    <t>Ликвидация фенольного жилья</t>
  </si>
  <si>
    <t>Строительства жилья участникам ВОВ</t>
  </si>
  <si>
    <t>Долевое строительства - всего, в т.ч.:</t>
  </si>
  <si>
    <t>МУ "Дирекция единого заказчика по жилищно-коммунальному хозяйству"</t>
  </si>
  <si>
    <t>080</t>
  </si>
  <si>
    <t>Содержание МУ "ДЕЗ по ЖКУ"</t>
  </si>
  <si>
    <t>3500000</t>
  </si>
  <si>
    <t>Субсидии по жилью</t>
  </si>
  <si>
    <t>Капитальный ремонт жилого фонда</t>
  </si>
  <si>
    <t>Содержание и ремонт объектов внешнего благоустройства</t>
  </si>
  <si>
    <t>Содержание наружного освещения</t>
  </si>
  <si>
    <t>Капитальный ремонт дорог</t>
  </si>
  <si>
    <t>Cоциальное обеспечение населения</t>
  </si>
  <si>
    <t>Скидки по оплате коммунальных услуг льготной категории граждан</t>
  </si>
  <si>
    <t>ООО "Эдванс"</t>
  </si>
  <si>
    <t>090</t>
  </si>
  <si>
    <t>Возмещение убытков от реализации услуг  по техническому обслуживанию жилого фонда</t>
  </si>
  <si>
    <t xml:space="preserve">Расходы на озеленение </t>
  </si>
  <si>
    <t>ООО "Сибирь-Сервис"</t>
  </si>
  <si>
    <t>100</t>
  </si>
  <si>
    <t>ООО "Жилищно-эксплуатационный сервис"</t>
  </si>
  <si>
    <t>110</t>
  </si>
  <si>
    <t>ООО "Веста"</t>
  </si>
  <si>
    <t>120</t>
  </si>
  <si>
    <t xml:space="preserve">МП "Радужыйтеплосеть" </t>
  </si>
  <si>
    <t>130</t>
  </si>
  <si>
    <t>Возмещение убытков от реализации услуг по отоплению и снабжению горячей водой</t>
  </si>
  <si>
    <t>МП "Горводоканал"</t>
  </si>
  <si>
    <t>140</t>
  </si>
  <si>
    <t>Возмещение убытков от реализации услуг по снабжению холодной водой, водоотведением</t>
  </si>
  <si>
    <t>ОАО "Радужнинские городские электрические сети"</t>
  </si>
  <si>
    <t>150</t>
  </si>
  <si>
    <t>Содержание аварийно-резервной  электростанции</t>
  </si>
  <si>
    <t>Муниципальное предприятие по утилизации отходов</t>
  </si>
  <si>
    <t>160</t>
  </si>
  <si>
    <t>Содержание службы ритуальных услуг</t>
  </si>
  <si>
    <t>ООО"Ананд-Радужный"</t>
  </si>
  <si>
    <t>170</t>
  </si>
  <si>
    <t>Субсидия на содержание бани</t>
  </si>
  <si>
    <t>Управление образования</t>
  </si>
  <si>
    <t>180</t>
  </si>
  <si>
    <t xml:space="preserve">Содержание аппарата Управления образования </t>
  </si>
  <si>
    <t>Содержание аппарата Комитета по молодежной политике</t>
  </si>
  <si>
    <t>МДОУ ДСОВ №6 "Сказка"</t>
  </si>
  <si>
    <t>МДОУ ДСОВ №9 "Черепашка"</t>
  </si>
  <si>
    <t>МДОУ ДСОВ №10 "Березка"</t>
  </si>
  <si>
    <t>МДОУ ДСОВ №12 "Буратино"</t>
  </si>
  <si>
    <t>МДОУ ДСОВ №15 "Росинка"</t>
  </si>
  <si>
    <t>Оплата за детоместа работников бюджетных учреждений</t>
  </si>
  <si>
    <t>Общее образование</t>
  </si>
  <si>
    <t>МОУ "СОШ № 1"</t>
  </si>
  <si>
    <t>МОУ "СОШ № 2"</t>
  </si>
  <si>
    <t>МОУ "СОШ № 3"</t>
  </si>
  <si>
    <t>МОУ "СОШ № 4"</t>
  </si>
  <si>
    <t>МОУ "СОШ № 5"</t>
  </si>
  <si>
    <t>Группа по техническому обслуживания учреждений образования</t>
  </si>
  <si>
    <t>Комбинат общественного питания</t>
  </si>
  <si>
    <t>Вечерние средние общеобразовательные школы</t>
  </si>
  <si>
    <t>МОУ "Вечерняя средняя общеобразавательная школа"</t>
  </si>
  <si>
    <t>Учреждения по внешкольной работе с детьми</t>
  </si>
  <si>
    <t>МОУ "ГДДТ "</t>
  </si>
  <si>
    <t>Переподготовка и повышение квалификации</t>
  </si>
  <si>
    <t>Молодежный клуб-МУ ГМЦ "Вектор М"</t>
  </si>
  <si>
    <t>МУ "Городской подростково-молодежный центр по ТВПВ и ТТ "Альянс"</t>
  </si>
  <si>
    <t>МУ "ГПМЦ "Росич"</t>
  </si>
  <si>
    <t>Молодежная программа</t>
  </si>
  <si>
    <t>Служба информационно-аналитического, программного и организационного обеспечения</t>
  </si>
  <si>
    <t>4310000</t>
  </si>
  <si>
    <t>ФЗ "Социальная защита инвалидов"</t>
  </si>
  <si>
    <t>Мероприятия на проведение летней оздоровительной компании</t>
  </si>
  <si>
    <t>Централизованная бухгалтерия</t>
  </si>
  <si>
    <t>4350000</t>
  </si>
  <si>
    <t>Инспекторско методический центр</t>
  </si>
  <si>
    <t>МОУ "Межшкольный учебный комбинат"</t>
  </si>
  <si>
    <t>Прочие расходы и мероприятия в области образования</t>
  </si>
  <si>
    <t>Борьба с беспризорностью, опека и попечительство</t>
  </si>
  <si>
    <t>Выплаты пособия опекаемым</t>
  </si>
  <si>
    <t>190</t>
  </si>
  <si>
    <t>4210000</t>
  </si>
  <si>
    <t>285</t>
  </si>
  <si>
    <t>200</t>
  </si>
  <si>
    <t>210</t>
  </si>
  <si>
    <t>220</t>
  </si>
  <si>
    <t>230</t>
  </si>
  <si>
    <t>МДОУ ДСОВ №18 "Северяночка"</t>
  </si>
  <si>
    <t>240</t>
  </si>
  <si>
    <t>250</t>
  </si>
  <si>
    <t>270</t>
  </si>
  <si>
    <t>280</t>
  </si>
  <si>
    <t>290</t>
  </si>
  <si>
    <t>МОУ "СОШ № 6"</t>
  </si>
  <si>
    <t>300</t>
  </si>
  <si>
    <t>МОУ "ВШ № 7"</t>
  </si>
  <si>
    <t>310</t>
  </si>
  <si>
    <t>МОУ "СОШ № 8"</t>
  </si>
  <si>
    <t>320</t>
  </si>
  <si>
    <t>МОУ МУК "Компьютерная школа"</t>
  </si>
  <si>
    <t>330</t>
  </si>
  <si>
    <t>Профессиональный лицей - 67</t>
  </si>
  <si>
    <t>340</t>
  </si>
  <si>
    <t>МОУ для детей сирот и детей, оставшихся без попечения родителей, Детский Дом (смешанный) "Возрождение"</t>
  </si>
  <si>
    <t>420</t>
  </si>
  <si>
    <t>350</t>
  </si>
  <si>
    <t>Содержание аппарата Управления культуры и искусства</t>
  </si>
  <si>
    <t>МУ "Детская художественная школа"</t>
  </si>
  <si>
    <t>4230000</t>
  </si>
  <si>
    <t>МУ "Детская школа искусств"</t>
  </si>
  <si>
    <t>4420000</t>
  </si>
  <si>
    <t>453</t>
  </si>
  <si>
    <t>МУК "Центр народного творчества "Русь"</t>
  </si>
  <si>
    <t>4400000</t>
  </si>
  <si>
    <t>МУК "ДК Нефтяник"</t>
  </si>
  <si>
    <t>МУК "Эколого-этнографический музей"</t>
  </si>
  <si>
    <t>4410000</t>
  </si>
  <si>
    <t>4500000</t>
  </si>
  <si>
    <t>Прочие мероприятия в области культуры</t>
  </si>
  <si>
    <t>МУП "Редакция газеты "Новости Радужного"</t>
  </si>
  <si>
    <t>360</t>
  </si>
  <si>
    <t>4570000</t>
  </si>
  <si>
    <t>МУЗ"Центральная городская больница"</t>
  </si>
  <si>
    <t>370</t>
  </si>
  <si>
    <t>4700000</t>
  </si>
  <si>
    <t>Расходы на льготный отпуск медикаментов</t>
  </si>
  <si>
    <t>881</t>
  </si>
  <si>
    <t>Бесплатное протезирование</t>
  </si>
  <si>
    <t>882</t>
  </si>
  <si>
    <t>Городская целевая программа "Предупреждение и борьба с заболеваниями социального характера" на 2005 год (подпрограмма "Вакцинопрофилактика"</t>
  </si>
  <si>
    <t xml:space="preserve">Расходы на бесплатное обеспечение детей молочными смесями </t>
  </si>
  <si>
    <t>884</t>
  </si>
  <si>
    <t>МУ "Муниципальная стоматологическая поликлиника"</t>
  </si>
  <si>
    <t>380</t>
  </si>
  <si>
    <t>ГУ "Центр Госсанэпиднадзора в городе Радужном"</t>
  </si>
  <si>
    <t>390</t>
  </si>
  <si>
    <t>Содержание аппарата Комитета по физической культуре и спорту</t>
  </si>
  <si>
    <t>5120000</t>
  </si>
  <si>
    <t>455</t>
  </si>
  <si>
    <t>Отдел учебно-спортивной и физкультурно-оздоровительной работы при К по ФК и С</t>
  </si>
  <si>
    <t>МОУ "ДЮСШ"</t>
  </si>
  <si>
    <t>МУ ДОД ДЮСШ "Факел"</t>
  </si>
  <si>
    <t>МУДО ДЮСШ "Спарта"</t>
  </si>
  <si>
    <t>МУ "Управление социальной зашиты населения"</t>
  </si>
  <si>
    <t>400</t>
  </si>
  <si>
    <t>Дневной стационар на дому для неработающих пенсионеров</t>
  </si>
  <si>
    <t>5140000</t>
  </si>
  <si>
    <t>5220000</t>
  </si>
  <si>
    <t>875</t>
  </si>
  <si>
    <t>Фонд социальной  защиты</t>
  </si>
  <si>
    <t xml:space="preserve">МУ "Реабилитационный центр  для детей и подростков с огранич енными возможностями  "Цветик-семицветик" </t>
  </si>
  <si>
    <t>410</t>
  </si>
  <si>
    <t>МУ "Комплексный центр социального обслуживания "Надежда"</t>
  </si>
  <si>
    <t>430</t>
  </si>
  <si>
    <t>Финансовая помощь религиозным организациям</t>
  </si>
  <si>
    <t>Финансовая помощь инспекции ФНС России по г. Радужный</t>
  </si>
  <si>
    <t>Финансовая помощь Прокуратуре г. Радужный</t>
  </si>
  <si>
    <t>Финансовая помощь Радужнинскому городскому суду</t>
  </si>
  <si>
    <t>Расходы по исполнения решения суда</t>
  </si>
  <si>
    <t>Мобилизационная подготовка и гражданская оборона</t>
  </si>
  <si>
    <t>Сельское  хозяйство и рыболовство</t>
  </si>
  <si>
    <t>Расходы на обязательное медицинское страхование</t>
  </si>
  <si>
    <t>Расходы, связанные с выездом из районов Крайнего Севера и приравненных к ним местностях</t>
  </si>
  <si>
    <t>Территориальная избирательная комиссия</t>
  </si>
  <si>
    <t>Проведение выборов в законодательные (представительные) органы власти местного самоуправления</t>
  </si>
  <si>
    <t>Военный комиссариат г. Радужного</t>
  </si>
  <si>
    <t>Финансовая помощь военному комиссариату г. Радужный</t>
  </si>
  <si>
    <t>Содержание ГОВД</t>
  </si>
  <si>
    <t>Программа "Комплексные мероприятия по профилактике правонарушений и усиления борьбы с преступностью в г. Радужном"</t>
  </si>
  <si>
    <t>Жилой дом №41 в 9 мкр.</t>
  </si>
  <si>
    <t>Жилой дом №54 в 9 мкр.</t>
  </si>
  <si>
    <t>Жилой дом №58 в 9 мкр.</t>
  </si>
  <si>
    <t>Жилой дом №59 в 9 мкр.</t>
  </si>
  <si>
    <t>Жилой дом №60 в 9 мкр.</t>
  </si>
  <si>
    <t>Жилой дом №9 в 10 мкр.</t>
  </si>
  <si>
    <t>Общежитие квартирного типа дом №1 в 9 мкр</t>
  </si>
  <si>
    <t>Общежитие квартирного типа дом №21 в 9 мкр</t>
  </si>
  <si>
    <t>Общежитие квартирного типа дом №23 в 9 мкр</t>
  </si>
  <si>
    <t xml:space="preserve"> - Административно - общественный центр</t>
  </si>
  <si>
    <t>Расходы, связанные с водержанием и управлением муниципальной собственности</t>
  </si>
  <si>
    <t>Субвенция на предоставление бесплатного питания для учащихся из многодетных семей</t>
  </si>
  <si>
    <t>Субвенция на выплату ежемесяцных пособий гражданам, имеющих детей и пособий по уходу за ребенком от полутора до четырех лет, на выплату социальных пособий детям-инвалидам и детям по потере кормильца</t>
  </si>
  <si>
    <t>МУК "Централизованная библиотечная система"</t>
  </si>
  <si>
    <t>Субвенция на выплату ежемесячных пособий гражданам, имеющих детей и пособий по уходу за ребенком от полутора до четырех лет, на выплату социальных пособий детям-инвалидам и детям по потере кормильца</t>
  </si>
  <si>
    <t>Субвенция ФБ на обеспечение мер социальной поддержки по оплате ЖКУ отдельным категориям граждан</t>
  </si>
  <si>
    <t>Субвенция на предоставление мер социальной поддержки ветеранов труда и тружеников тыла, реабилитированных лиц, признанных пострадавшими от политических репрессий</t>
  </si>
  <si>
    <t>Субвенция на предоставление дополнительных мер социальной поддержки отдельных категорий граждан</t>
  </si>
  <si>
    <t>Субвениция на предоставление мер социальной поддержки многодетных семей</t>
  </si>
  <si>
    <t>Расходы к 60-летию Победы в Великой Отечественной Войне</t>
  </si>
  <si>
    <t>Расходы на оказание адресной социальной помощи</t>
  </si>
  <si>
    <t>Субвенция  на обеспечение мер социальной поддержки лиц, награжденных знаком "Почетный донор России"</t>
  </si>
  <si>
    <t>Субвенция на оплату ЖКУ отдельным категориям граждан</t>
  </si>
  <si>
    <t>Доплаты к пенсиям муниципальным служащим</t>
  </si>
  <si>
    <t>20</t>
  </si>
  <si>
    <t>440</t>
  </si>
  <si>
    <t>450</t>
  </si>
  <si>
    <t>460</t>
  </si>
  <si>
    <t>470</t>
  </si>
  <si>
    <t>Территориальная избирательная комиссия - всего, в том числе:</t>
  </si>
  <si>
    <t>Проведение выборов высшего должностного лица местного самоуправления</t>
  </si>
  <si>
    <t xml:space="preserve"> - Финансовая помощь религиозным организациям</t>
  </si>
  <si>
    <t xml:space="preserve"> - Финансовая помощь Инспекции ФНС России по г. Радужному</t>
  </si>
  <si>
    <t xml:space="preserve"> - Финансовая помощь Отелению Федерального казначейства по г. Радужному</t>
  </si>
  <si>
    <t xml:space="preserve"> - Финансовая помощь Прокуратуре г. Радужного</t>
  </si>
  <si>
    <t xml:space="preserve"> - Расходы по исполнения решения суда</t>
  </si>
  <si>
    <t>Военный комиссариат г. Радужный - всего, в том числе:</t>
  </si>
  <si>
    <t>Муниципальное предприятие "ДЕЗ по ЖКУ" - всего, в т.ч.</t>
  </si>
  <si>
    <t xml:space="preserve"> - Программа "Комплексные мероприятия по профилактике правонарушений и усилению борьбы с преступностью в г. Радужном"</t>
  </si>
  <si>
    <t>Администрация - всего, в т.ч.</t>
  </si>
  <si>
    <t xml:space="preserve"> - Субвенции на предоставление бесплатного питания для учащихся из многодетных семей</t>
  </si>
  <si>
    <t>Субвенция на предоставление материальной помощи для погребения</t>
  </si>
  <si>
    <t xml:space="preserve"> - Скидки по оплате коммунальных услуг льготной категории граждан</t>
  </si>
  <si>
    <t>Комитет финансов - всего, в том числе:</t>
  </si>
  <si>
    <t>5.3.</t>
  </si>
  <si>
    <t>Расходы по оплате статистической информации</t>
  </si>
  <si>
    <t xml:space="preserve"> - Расходы по оплате статистической информации</t>
  </si>
  <si>
    <t>Капитальный ремонт банно-оздоровительного комплекса "Тонус"</t>
  </si>
  <si>
    <t>КОД</t>
  </si>
  <si>
    <t>Источники доходов</t>
  </si>
  <si>
    <t>Утвержденный бюджет по доходам 2005 год</t>
  </si>
  <si>
    <t>Уточненный бюджет по доходам 2005 год</t>
  </si>
  <si>
    <t>Уточненный бюджет по доходам 1 квартал</t>
  </si>
  <si>
    <t>Уточненный бюджет по доходам 2004 год</t>
  </si>
  <si>
    <t>Утвержденный бюджет по доходам 1 квартал</t>
  </si>
  <si>
    <t>Фактическое исполнение доходов на 01.04.2005</t>
  </si>
  <si>
    <t>НАЛОГОВЫЕ ДОХОДЫ</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</si>
  <si>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</si>
  <si>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</si>
  <si>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</si>
  <si>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зачисляемый в бюджеты субъектов РФ</t>
  </si>
  <si>
    <t>000 1 01 02000 01 0000 110</t>
  </si>
  <si>
    <t>Налог на доходы физических лиц</t>
  </si>
  <si>
    <t>000 1 01 02010 01 0000 110</t>
  </si>
  <si>
    <t>Налог на доходы физических лиц с доходов, полученных в виде дивидендов от долевого участия в деятельности организаций</t>
  </si>
  <si>
    <t>000 1 01 02021 01 0000 110</t>
  </si>
  <si>
    <t>Налог на доходы физических лиц с доходов, облагаемых по налоговой ставке, установленной пунктом 1 статьи 224 Налогового кодекса РФ,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</si>
  <si>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</si>
  <si>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облагаемых по налоговой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</si>
  <si>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</si>
  <si>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физическими лицами, не являющимися налоговыми резиденами РФ</t>
  </si>
  <si>
    <t>000 1 01 02040 01 0000 110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</si>
  <si>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</si>
  <si>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</si>
  <si>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</si>
  <si>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000 1 05 00000 00 0000 000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</si>
</sst>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s>
  <fonts count="20">
    <font>
      <sz val="10"/>
      <name val="Arial Cyr"/>
      <family val="0"/>
    </font>
    <font>
      <u val="single"/>
      <sz val="10"/>
      <color indexed="12"/>
      <name val="Arial Cyr"/>
      <family val="0"/>
    </font>
    <font>
      <u val="single"/>
      <sz val="10"/>
      <color indexed="36"/>
      <name val="Arial Cyr"/>
      <family val="0"/>
    </font>
    <font>
      <sz val="10"/>
      <name val="Arial"/>
      <family val="0"/>
    </font>
    <font>
      <sz val="11"/>
      <name val="Arial"/>
      <family val="0"/>
    </font>
    <font>
      <b/>
      <sz val="8"/>
      <name val="Tahoma"/>
      <family val="0"/>
    </font>
    <font>
      <sz val="8"/>
      <name val="Tahoma"/>
      <family val="0"/>
    </font>
    <font>
      <sz val="13"/>
      <name val="Times New Roman"/>
      <family val="1"/>
    </font>
    <font>
      <b/>
      <sz val="13"/>
      <name val="Times New Roman"/>
      <family val="1"/>
    </font>
    <font>
      <b/>
      <sz val="13"/>
      <color indexed="8"/>
      <name val="Times New Roman"/>
      <family val="1"/>
    </font>
    <font>
      <sz val="13"/>
      <color indexed="8"/>
      <name val="Times New Roman"/>
      <family val="1"/>
    </font>
    <font>
      <i/>
      <sz val="13"/>
      <name val="Times New Roman"/>
      <family val="1"/>
    </font>
    <font>
      <b/>
      <i/>
      <sz val="13"/>
      <name val="Times New Roman"/>
      <family val="1"/>
    </font>
    <font>
      <b/>
      <sz val="11"/>
      <color indexed="8"/>
      <name val="Times New Roman"/>
      <family val="1"/>
    </font>
    <font>
      <sz val="11"/>
      <color indexed="8"/>
      <name val="Times New Roman"/>
      <family val="1"/>
    </font>
    <font>
      <i/>
      <sz val="11"/>
      <name val="Times New Roman"/>
      <family val="1"/>
    </font>
    <font>
      <sz val="11"/>
      <name val="Times New Roman"/>
      <family val="1"/>
    </font>
    <font>
      <b/>
      <sz val="11"/>
      <name val="Times New Roman"/>
      <family val="1"/>
    </font>
    <font>
      <b/>
      <i/>
      <sz val="11"/>
      <name val="Times New Roman"/>
      <family val="1"/>
    </font>
    <font>
      <b/>
      <sz val="8"/>
      <name val="Arial Cyr"/>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style="double"/>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color indexed="63"/>
      </top>
      <bottom>
        <color indexed="63"/>
      </bottom>
    </border>
    <border>
      <left style="double"/>
      <right style="double"/>
      <top style="double"/>
      <bottom>
        <color indexed="63"/>
      </bottom>
    </border>
    <border>
      <left style="double"/>
      <right style="double"/>
      <top style="double"/>
      <bottom style="thin"/>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color indexed="63"/>
      </right>
      <top style="double"/>
      <bottom style="double"/>
    </border>
    <border>
      <left>
        <color indexed="63"/>
      </left>
      <right style="double"/>
      <top style="double"/>
      <bottom style="double"/>
    </border>
    <border>
      <left style="double"/>
      <right style="double"/>
      <top>
        <color indexed="63"/>
      </top>
      <bottom style="dashed"/>
    </border>
    <border>
      <left style="double"/>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7">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wrapText="1"/>
    </xf>
    <xf numFmtId="0" fontId="3" fillId="0" borderId="0" xfId="0" applyFont="1" applyFill="1" applyAlignment="1">
      <alignment wrapText="1"/>
    </xf>
    <xf numFmtId="0" fontId="3" fillId="0" borderId="0" xfId="0" applyFont="1" applyFill="1" applyAlignment="1">
      <alignment/>
    </xf>
    <xf numFmtId="0" fontId="3" fillId="0" borderId="0" xfId="0" applyFont="1" applyFill="1" applyBorder="1" applyAlignment="1">
      <alignment/>
    </xf>
    <xf numFmtId="0" fontId="3" fillId="0" borderId="0" xfId="0" applyFont="1" applyBorder="1" applyAlignment="1">
      <alignment/>
    </xf>
    <xf numFmtId="49" fontId="3" fillId="0" borderId="0" xfId="0" applyNumberFormat="1" applyFont="1" applyBorder="1" applyAlignment="1">
      <alignment horizontal="right"/>
    </xf>
    <xf numFmtId="49" fontId="3" fillId="0" borderId="0" xfId="0" applyNumberFormat="1" applyFont="1" applyBorder="1" applyAlignment="1">
      <alignment/>
    </xf>
    <xf numFmtId="0" fontId="0" fillId="0" borderId="1" xfId="0" applyBorder="1" applyAlignment="1">
      <alignment horizontal="left" vertical="top" wrapText="1"/>
    </xf>
    <xf numFmtId="0" fontId="0" fillId="0" borderId="0" xfId="0" applyAlignment="1">
      <alignment wrapText="1"/>
    </xf>
    <xf numFmtId="0" fontId="4" fillId="0" borderId="0" xfId="0" applyFont="1" applyAlignment="1">
      <alignment horizontal="center"/>
    </xf>
    <xf numFmtId="0" fontId="0" fillId="0" borderId="0" xfId="0" applyFont="1" applyAlignment="1">
      <alignment/>
    </xf>
    <xf numFmtId="0" fontId="3" fillId="2" borderId="0" xfId="0" applyFont="1" applyFill="1" applyAlignment="1">
      <alignment wrapText="1"/>
    </xf>
    <xf numFmtId="0" fontId="3" fillId="2" borderId="0" xfId="0" applyFont="1" applyFill="1" applyAlignment="1">
      <alignment/>
    </xf>
    <xf numFmtId="0" fontId="0" fillId="2" borderId="0" xfId="0" applyFill="1" applyAlignment="1">
      <alignment/>
    </xf>
    <xf numFmtId="0" fontId="0" fillId="0" borderId="0" xfId="0" applyBorder="1" applyAlignment="1">
      <alignment wrapText="1"/>
    </xf>
    <xf numFmtId="0" fontId="7" fillId="3" borderId="0" xfId="0" applyFont="1" applyFill="1" applyAlignment="1">
      <alignment/>
    </xf>
    <xf numFmtId="0" fontId="7" fillId="3" borderId="0" xfId="0" applyFont="1" applyFill="1" applyAlignment="1">
      <alignment horizontal="right"/>
    </xf>
    <xf numFmtId="0" fontId="7" fillId="0" borderId="2" xfId="0" applyFont="1" applyBorder="1" applyAlignment="1">
      <alignment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7" fillId="0" borderId="2" xfId="0" applyFont="1" applyBorder="1" applyAlignment="1">
      <alignment/>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9" fillId="4" borderId="3" xfId="0" applyFont="1" applyFill="1" applyBorder="1" applyAlignment="1">
      <alignment/>
    </xf>
    <xf numFmtId="0" fontId="9" fillId="4" borderId="3" xfId="0" applyFont="1" applyFill="1" applyBorder="1" applyAlignment="1">
      <alignment horizontal="right"/>
    </xf>
    <xf numFmtId="0" fontId="10" fillId="0" borderId="4" xfId="0" applyFont="1" applyBorder="1" applyAlignment="1">
      <alignment/>
    </xf>
    <xf numFmtId="0" fontId="10" fillId="0" borderId="4" xfId="0" applyFont="1" applyBorder="1" applyAlignment="1">
      <alignment horizontal="right"/>
    </xf>
    <xf numFmtId="0" fontId="7" fillId="0" borderId="4" xfId="0" applyFont="1" applyBorder="1" applyAlignment="1">
      <alignment/>
    </xf>
    <xf numFmtId="0" fontId="10" fillId="0" borderId="4" xfId="0" applyFont="1" applyBorder="1" applyAlignment="1">
      <alignment wrapText="1"/>
    </xf>
    <xf numFmtId="3" fontId="7" fillId="0" borderId="4" xfId="0" applyNumberFormat="1" applyFont="1" applyBorder="1" applyAlignment="1">
      <alignment/>
    </xf>
    <xf numFmtId="16" fontId="10" fillId="0" borderId="4" xfId="0" applyNumberFormat="1" applyFont="1" applyBorder="1" applyAlignment="1">
      <alignment/>
    </xf>
    <xf numFmtId="0" fontId="7" fillId="0" borderId="4" xfId="0" applyFont="1" applyBorder="1" applyAlignment="1">
      <alignment wrapText="1"/>
    </xf>
    <xf numFmtId="3" fontId="10" fillId="0" borderId="4" xfId="0" applyNumberFormat="1" applyFont="1" applyFill="1" applyBorder="1" applyAlignment="1">
      <alignment/>
    </xf>
    <xf numFmtId="3" fontId="7" fillId="0" borderId="4" xfId="0" applyNumberFormat="1" applyFont="1" applyFill="1" applyBorder="1" applyAlignment="1">
      <alignment/>
    </xf>
    <xf numFmtId="0" fontId="9" fillId="4" borderId="5" xfId="0" applyFont="1" applyFill="1" applyBorder="1" applyAlignment="1">
      <alignment/>
    </xf>
    <xf numFmtId="0" fontId="9" fillId="4" borderId="2" xfId="0" applyFont="1" applyFill="1" applyBorder="1" applyAlignment="1">
      <alignment wrapText="1"/>
    </xf>
    <xf numFmtId="0" fontId="9" fillId="4" borderId="2" xfId="0" applyFont="1" applyFill="1" applyBorder="1" applyAlignment="1">
      <alignment horizontal="right"/>
    </xf>
    <xf numFmtId="3" fontId="9" fillId="4" borderId="2" xfId="0" applyNumberFormat="1" applyFont="1" applyFill="1" applyBorder="1" applyAlignment="1">
      <alignment/>
    </xf>
    <xf numFmtId="16" fontId="10" fillId="0" borderId="4" xfId="0" applyNumberFormat="1" applyFont="1" applyBorder="1" applyAlignment="1">
      <alignment wrapText="1"/>
    </xf>
    <xf numFmtId="0" fontId="9" fillId="4" borderId="2" xfId="0" applyFont="1" applyFill="1" applyBorder="1" applyAlignment="1">
      <alignment/>
    </xf>
    <xf numFmtId="0" fontId="10" fillId="0" borderId="4" xfId="0" applyFont="1" applyBorder="1" applyAlignment="1">
      <alignment vertical="top" wrapText="1"/>
    </xf>
    <xf numFmtId="0" fontId="11" fillId="0" borderId="4" xfId="0" applyFont="1" applyBorder="1" applyAlignment="1">
      <alignment wrapText="1"/>
    </xf>
    <xf numFmtId="3" fontId="11" fillId="0" borderId="4" xfId="0" applyNumberFormat="1" applyFont="1" applyBorder="1" applyAlignment="1">
      <alignment/>
    </xf>
    <xf numFmtId="0" fontId="10" fillId="0" borderId="4" xfId="0" applyFont="1" applyFill="1" applyBorder="1" applyAlignment="1">
      <alignment/>
    </xf>
    <xf numFmtId="0" fontId="10" fillId="0" borderId="4" xfId="0" applyFont="1" applyFill="1" applyBorder="1" applyAlignment="1">
      <alignment wrapText="1"/>
    </xf>
    <xf numFmtId="0" fontId="10" fillId="0" borderId="4" xfId="0" applyFont="1" applyFill="1" applyBorder="1" applyAlignment="1">
      <alignment horizontal="right"/>
    </xf>
    <xf numFmtId="0" fontId="7" fillId="0" borderId="3" xfId="0" applyFont="1" applyBorder="1" applyAlignment="1">
      <alignment/>
    </xf>
    <xf numFmtId="0" fontId="7" fillId="0" borderId="3" xfId="0" applyFont="1" applyBorder="1" applyAlignment="1">
      <alignment wrapText="1"/>
    </xf>
    <xf numFmtId="0" fontId="7" fillId="0" borderId="3" xfId="0" applyFont="1" applyBorder="1" applyAlignment="1">
      <alignment horizontal="right"/>
    </xf>
    <xf numFmtId="1" fontId="8" fillId="0" borderId="2" xfId="0" applyNumberFormat="1" applyFont="1" applyBorder="1" applyAlignment="1">
      <alignment horizontal="right" vertical="top" wrapText="1"/>
    </xf>
    <xf numFmtId="1" fontId="9" fillId="4" borderId="3" xfId="0" applyNumberFormat="1" applyFont="1" applyFill="1" applyBorder="1" applyAlignment="1">
      <alignment/>
    </xf>
    <xf numFmtId="1" fontId="8" fillId="4" borderId="2" xfId="0" applyNumberFormat="1" applyFont="1" applyFill="1" applyBorder="1" applyAlignment="1">
      <alignment horizontal="right"/>
    </xf>
    <xf numFmtId="1" fontId="10" fillId="0" borderId="4" xfId="0" applyNumberFormat="1" applyFont="1" applyBorder="1" applyAlignment="1">
      <alignment/>
    </xf>
    <xf numFmtId="1" fontId="7" fillId="0" borderId="4" xfId="0" applyNumberFormat="1" applyFont="1" applyBorder="1" applyAlignment="1">
      <alignment/>
    </xf>
    <xf numFmtId="1" fontId="10" fillId="0" borderId="4" xfId="0" applyNumberFormat="1" applyFont="1" applyFill="1" applyBorder="1" applyAlignment="1">
      <alignment/>
    </xf>
    <xf numFmtId="1" fontId="7" fillId="0" borderId="4" xfId="0" applyNumberFormat="1" applyFont="1" applyFill="1" applyBorder="1" applyAlignment="1">
      <alignment/>
    </xf>
    <xf numFmtId="1" fontId="9" fillId="4" borderId="2" xfId="0" applyNumberFormat="1" applyFont="1" applyFill="1" applyBorder="1" applyAlignment="1">
      <alignment/>
    </xf>
    <xf numFmtId="1" fontId="11" fillId="0" borderId="4" xfId="0" applyNumberFormat="1" applyFont="1" applyBorder="1" applyAlignment="1">
      <alignment/>
    </xf>
    <xf numFmtId="1" fontId="7" fillId="0" borderId="3" xfId="0" applyNumberFormat="1" applyFont="1" applyBorder="1" applyAlignment="1">
      <alignment/>
    </xf>
    <xf numFmtId="1" fontId="0" fillId="0" borderId="0" xfId="0" applyNumberFormat="1" applyBorder="1" applyAlignment="1">
      <alignment/>
    </xf>
    <xf numFmtId="1" fontId="0" fillId="0" borderId="0" xfId="0" applyNumberFormat="1" applyAlignment="1">
      <alignment/>
    </xf>
    <xf numFmtId="0" fontId="7" fillId="0" borderId="0" xfId="0" applyFont="1" applyAlignment="1">
      <alignment/>
    </xf>
    <xf numFmtId="0" fontId="7" fillId="0" borderId="0" xfId="0" applyFont="1" applyAlignment="1">
      <alignment horizontal="center" wrapText="1"/>
    </xf>
    <xf numFmtId="0" fontId="8" fillId="0" borderId="0" xfId="0" applyFont="1" applyAlignment="1">
      <alignment horizontal="center" wrapText="1"/>
    </xf>
    <xf numFmtId="0" fontId="8" fillId="0" borderId="2" xfId="0" applyFont="1" applyBorder="1" applyAlignment="1">
      <alignment horizontal="center" vertical="top" wrapText="1"/>
    </xf>
    <xf numFmtId="0" fontId="8" fillId="4" borderId="2" xfId="0" applyFont="1" applyFill="1" applyBorder="1" applyAlignment="1">
      <alignment vertical="top" wrapText="1"/>
    </xf>
    <xf numFmtId="49" fontId="8" fillId="4" borderId="2" xfId="0" applyNumberFormat="1" applyFont="1" applyFill="1" applyBorder="1" applyAlignment="1">
      <alignment horizontal="right" vertical="top" wrapText="1"/>
    </xf>
    <xf numFmtId="0" fontId="8" fillId="4" borderId="2" xfId="0" applyFont="1" applyFill="1" applyBorder="1" applyAlignment="1">
      <alignment horizontal="center" vertical="top" wrapText="1"/>
    </xf>
    <xf numFmtId="0" fontId="8" fillId="0" borderId="6" xfId="0" applyFont="1" applyFill="1" applyBorder="1" applyAlignment="1">
      <alignment wrapText="1"/>
    </xf>
    <xf numFmtId="49" fontId="8" fillId="0" borderId="6" xfId="0" applyNumberFormat="1" applyFont="1" applyFill="1" applyBorder="1" applyAlignment="1">
      <alignment horizontal="right" wrapText="1"/>
    </xf>
    <xf numFmtId="49" fontId="8" fillId="0" borderId="6" xfId="0" applyNumberFormat="1" applyFont="1" applyFill="1" applyBorder="1" applyAlignment="1">
      <alignment horizontal="right" vertical="top" wrapText="1"/>
    </xf>
    <xf numFmtId="165" fontId="7" fillId="0" borderId="4" xfId="0" applyNumberFormat="1" applyFont="1" applyBorder="1" applyAlignment="1">
      <alignment wrapText="1"/>
    </xf>
    <xf numFmtId="0" fontId="8" fillId="0" borderId="4" xfId="0" applyFont="1" applyBorder="1" applyAlignment="1">
      <alignment wrapText="1"/>
    </xf>
    <xf numFmtId="49" fontId="8" fillId="0" borderId="4" xfId="0" applyNumberFormat="1" applyFont="1" applyBorder="1" applyAlignment="1">
      <alignment horizontal="right" wrapText="1"/>
    </xf>
    <xf numFmtId="3" fontId="8" fillId="0" borderId="4" xfId="0" applyNumberFormat="1" applyFont="1" applyFill="1" applyBorder="1" applyAlignment="1">
      <alignment wrapText="1"/>
    </xf>
    <xf numFmtId="49" fontId="7" fillId="0" borderId="4" xfId="0" applyNumberFormat="1" applyFont="1" applyBorder="1" applyAlignment="1">
      <alignment horizontal="right" wrapText="1"/>
    </xf>
    <xf numFmtId="3" fontId="7" fillId="0" borderId="4" xfId="0" applyNumberFormat="1" applyFont="1" applyFill="1" applyBorder="1" applyAlignment="1">
      <alignment wrapText="1"/>
    </xf>
    <xf numFmtId="3" fontId="7" fillId="0" borderId="4" xfId="0" applyNumberFormat="1" applyFont="1" applyBorder="1" applyAlignment="1">
      <alignment wrapText="1"/>
    </xf>
    <xf numFmtId="3" fontId="8" fillId="0" borderId="4" xfId="0" applyNumberFormat="1" applyFont="1" applyBorder="1" applyAlignment="1">
      <alignment wrapText="1"/>
    </xf>
    <xf numFmtId="0" fontId="7" fillId="0" borderId="4" xfId="0" applyFont="1" applyFill="1" applyBorder="1" applyAlignment="1">
      <alignment wrapText="1"/>
    </xf>
    <xf numFmtId="49" fontId="7" fillId="0" borderId="4" xfId="0" applyNumberFormat="1" applyFont="1" applyFill="1" applyBorder="1" applyAlignment="1">
      <alignment horizontal="right" wrapText="1"/>
    </xf>
    <xf numFmtId="0" fontId="7" fillId="0" borderId="7" xfId="0" applyFont="1" applyBorder="1" applyAlignment="1">
      <alignment wrapText="1"/>
    </xf>
    <xf numFmtId="0" fontId="8" fillId="0" borderId="8" xfId="0" applyFont="1" applyBorder="1" applyAlignment="1">
      <alignment wrapText="1"/>
    </xf>
    <xf numFmtId="49" fontId="8" fillId="0" borderId="8" xfId="0" applyNumberFormat="1" applyFont="1" applyBorder="1" applyAlignment="1">
      <alignment horizontal="right" wrapText="1"/>
    </xf>
    <xf numFmtId="0" fontId="7" fillId="0" borderId="9" xfId="0" applyFont="1" applyBorder="1" applyAlignment="1">
      <alignment wrapText="1"/>
    </xf>
    <xf numFmtId="49" fontId="7" fillId="0" borderId="9" xfId="0" applyNumberFormat="1" applyFont="1" applyBorder="1" applyAlignment="1">
      <alignment horizontal="right" wrapText="1"/>
    </xf>
    <xf numFmtId="49" fontId="8" fillId="0" borderId="9" xfId="0" applyNumberFormat="1" applyFont="1" applyBorder="1" applyAlignment="1">
      <alignment horizontal="right" wrapText="1"/>
    </xf>
    <xf numFmtId="49" fontId="7" fillId="0" borderId="7" xfId="0" applyNumberFormat="1" applyFont="1" applyBorder="1" applyAlignment="1">
      <alignment horizontal="right" wrapText="1"/>
    </xf>
    <xf numFmtId="49" fontId="8" fillId="0" borderId="7" xfId="0" applyNumberFormat="1" applyFont="1" applyBorder="1" applyAlignment="1">
      <alignment horizontal="right" wrapText="1"/>
    </xf>
    <xf numFmtId="0" fontId="8" fillId="0" borderId="7" xfId="0" applyFont="1" applyBorder="1" applyAlignment="1">
      <alignment wrapText="1"/>
    </xf>
    <xf numFmtId="49" fontId="8" fillId="0" borderId="7" xfId="0" applyNumberFormat="1" applyFont="1" applyBorder="1" applyAlignment="1">
      <alignment horizontal="right"/>
    </xf>
    <xf numFmtId="49" fontId="7" fillId="0" borderId="7" xfId="0" applyNumberFormat="1" applyFont="1" applyBorder="1" applyAlignment="1">
      <alignment/>
    </xf>
    <xf numFmtId="49" fontId="8" fillId="0" borderId="4" xfId="0" applyNumberFormat="1" applyFont="1" applyBorder="1" applyAlignment="1">
      <alignment horizontal="right"/>
    </xf>
    <xf numFmtId="49" fontId="7" fillId="0" borderId="4" xfId="0" applyNumberFormat="1" applyFont="1" applyBorder="1" applyAlignment="1">
      <alignment horizontal="right"/>
    </xf>
    <xf numFmtId="0" fontId="8" fillId="4" borderId="2" xfId="0" applyFont="1" applyFill="1" applyBorder="1" applyAlignment="1">
      <alignment wrapText="1"/>
    </xf>
    <xf numFmtId="49" fontId="8" fillId="4" borderId="2" xfId="0" applyNumberFormat="1" applyFont="1" applyFill="1" applyBorder="1" applyAlignment="1">
      <alignment horizontal="right" wrapText="1"/>
    </xf>
    <xf numFmtId="49" fontId="7" fillId="4" borderId="2" xfId="0" applyNumberFormat="1" applyFont="1" applyFill="1" applyBorder="1" applyAlignment="1">
      <alignment horizontal="right" wrapText="1"/>
    </xf>
    <xf numFmtId="3" fontId="8" fillId="4" borderId="2" xfId="0" applyNumberFormat="1" applyFont="1" applyFill="1" applyBorder="1" applyAlignment="1">
      <alignment wrapText="1"/>
    </xf>
    <xf numFmtId="0" fontId="7" fillId="0" borderId="6" xfId="0" applyFont="1" applyBorder="1" applyAlignment="1">
      <alignment/>
    </xf>
    <xf numFmtId="3" fontId="8" fillId="0" borderId="7" xfId="0" applyNumberFormat="1" applyFont="1" applyFill="1" applyBorder="1" applyAlignment="1">
      <alignment wrapText="1"/>
    </xf>
    <xf numFmtId="0" fontId="8" fillId="0" borderId="4" xfId="0" applyFont="1" applyFill="1" applyBorder="1" applyAlignment="1">
      <alignment wrapText="1"/>
    </xf>
    <xf numFmtId="0" fontId="7" fillId="0" borderId="7" xfId="0" applyFont="1" applyBorder="1" applyAlignment="1">
      <alignment/>
    </xf>
    <xf numFmtId="49" fontId="7" fillId="0" borderId="7" xfId="0" applyNumberFormat="1" applyFont="1" applyBorder="1" applyAlignment="1">
      <alignment horizontal="right"/>
    </xf>
    <xf numFmtId="3" fontId="8" fillId="0" borderId="4" xfId="0" applyNumberFormat="1" applyFont="1" applyBorder="1" applyAlignment="1">
      <alignment/>
    </xf>
    <xf numFmtId="0" fontId="7" fillId="4" borderId="2" xfId="0" applyFont="1" applyFill="1" applyBorder="1" applyAlignment="1">
      <alignment/>
    </xf>
    <xf numFmtId="0" fontId="7" fillId="4" borderId="2" xfId="0" applyFont="1" applyFill="1" applyBorder="1" applyAlignment="1">
      <alignment wrapText="1"/>
    </xf>
    <xf numFmtId="3" fontId="8" fillId="4" borderId="2" xfId="0" applyNumberFormat="1" applyFont="1" applyFill="1" applyBorder="1" applyAlignment="1">
      <alignment/>
    </xf>
    <xf numFmtId="49" fontId="7" fillId="0" borderId="9" xfId="0" applyNumberFormat="1" applyFont="1" applyBorder="1" applyAlignment="1">
      <alignment horizontal="right"/>
    </xf>
    <xf numFmtId="0" fontId="7" fillId="0" borderId="9" xfId="0" applyFont="1" applyBorder="1" applyAlignment="1">
      <alignment/>
    </xf>
    <xf numFmtId="0" fontId="8" fillId="0" borderId="6" xfId="0" applyFont="1" applyBorder="1" applyAlignment="1">
      <alignment wrapText="1"/>
    </xf>
    <xf numFmtId="49" fontId="8" fillId="0" borderId="6" xfId="0" applyNumberFormat="1" applyFont="1" applyBorder="1" applyAlignment="1">
      <alignment horizontal="right" wrapText="1"/>
    </xf>
    <xf numFmtId="49" fontId="7" fillId="0" borderId="6" xfId="0" applyNumberFormat="1" applyFont="1" applyBorder="1" applyAlignment="1">
      <alignment horizontal="right" wrapText="1"/>
    </xf>
    <xf numFmtId="49" fontId="8" fillId="4" borderId="2" xfId="0" applyNumberFormat="1" applyFont="1" applyFill="1" applyBorder="1" applyAlignment="1">
      <alignment horizontal="right"/>
    </xf>
    <xf numFmtId="0" fontId="8" fillId="0" borderId="4" xfId="0" applyFont="1" applyBorder="1" applyAlignment="1">
      <alignment/>
    </xf>
    <xf numFmtId="49" fontId="7" fillId="0" borderId="8" xfId="0" applyNumberFormat="1" applyFont="1" applyBorder="1" applyAlignment="1">
      <alignment horizontal="right"/>
    </xf>
    <xf numFmtId="0" fontId="8" fillId="4" borderId="2" xfId="0" applyFont="1" applyFill="1" applyBorder="1" applyAlignment="1">
      <alignment/>
    </xf>
    <xf numFmtId="49" fontId="7" fillId="4" borderId="2" xfId="0" applyNumberFormat="1" applyFont="1" applyFill="1" applyBorder="1" applyAlignment="1">
      <alignment horizontal="right"/>
    </xf>
    <xf numFmtId="0" fontId="8" fillId="0" borderId="6" xfId="0" applyFont="1" applyBorder="1" applyAlignment="1">
      <alignment/>
    </xf>
    <xf numFmtId="49" fontId="8" fillId="0" borderId="9" xfId="0" applyNumberFormat="1" applyFont="1" applyBorder="1" applyAlignment="1">
      <alignment horizontal="right"/>
    </xf>
    <xf numFmtId="0" fontId="8" fillId="0" borderId="8" xfId="0" applyFont="1" applyFill="1" applyBorder="1" applyAlignment="1">
      <alignment wrapText="1"/>
    </xf>
    <xf numFmtId="49" fontId="8" fillId="0" borderId="8" xfId="0" applyNumberFormat="1" applyFont="1" applyFill="1" applyBorder="1" applyAlignment="1">
      <alignment horizontal="right" wrapText="1"/>
    </xf>
    <xf numFmtId="49" fontId="11" fillId="0" borderId="4" xfId="0" applyNumberFormat="1" applyFont="1" applyBorder="1" applyAlignment="1">
      <alignment horizontal="right" wrapText="1"/>
    </xf>
    <xf numFmtId="49" fontId="11" fillId="0" borderId="4" xfId="0" applyNumberFormat="1" applyFont="1" applyBorder="1" applyAlignment="1">
      <alignment horizontal="right"/>
    </xf>
    <xf numFmtId="49" fontId="8" fillId="0" borderId="5" xfId="0" applyNumberFormat="1" applyFont="1" applyFill="1" applyBorder="1" applyAlignment="1">
      <alignment horizontal="right" wrapText="1"/>
    </xf>
    <xf numFmtId="0" fontId="7" fillId="0" borderId="8" xfId="0" applyFont="1" applyFill="1" applyBorder="1" applyAlignment="1">
      <alignment wrapText="1"/>
    </xf>
    <xf numFmtId="49" fontId="7" fillId="0" borderId="8" xfId="0" applyNumberFormat="1" applyFont="1" applyFill="1" applyBorder="1" applyAlignment="1">
      <alignment horizontal="right" wrapText="1"/>
    </xf>
    <xf numFmtId="0" fontId="8" fillId="4" borderId="2" xfId="0" applyFont="1" applyFill="1" applyBorder="1" applyAlignment="1">
      <alignment horizontal="right" wrapText="1"/>
    </xf>
    <xf numFmtId="0" fontId="7" fillId="0" borderId="6" xfId="0" applyFont="1" applyBorder="1" applyAlignment="1">
      <alignment horizontal="right" wrapText="1"/>
    </xf>
    <xf numFmtId="0" fontId="7" fillId="0" borderId="4" xfId="0" applyFont="1" applyBorder="1" applyAlignment="1">
      <alignment horizontal="right" wrapText="1"/>
    </xf>
    <xf numFmtId="49" fontId="7" fillId="0" borderId="3" xfId="0" applyNumberFormat="1" applyFont="1" applyBorder="1" applyAlignment="1">
      <alignment horizontal="right" wrapText="1"/>
    </xf>
    <xf numFmtId="49" fontId="7" fillId="0" borderId="3" xfId="0" applyNumberFormat="1" applyFont="1" applyBorder="1" applyAlignment="1">
      <alignment horizontal="right"/>
    </xf>
    <xf numFmtId="0" fontId="8" fillId="0" borderId="9" xfId="0" applyFont="1" applyBorder="1" applyAlignment="1">
      <alignment wrapText="1"/>
    </xf>
    <xf numFmtId="0" fontId="7" fillId="0" borderId="9" xfId="0" applyFont="1" applyBorder="1" applyAlignment="1">
      <alignment horizontal="right" wrapText="1"/>
    </xf>
    <xf numFmtId="49" fontId="7" fillId="0" borderId="6" xfId="0" applyNumberFormat="1" applyFont="1" applyBorder="1" applyAlignment="1">
      <alignment horizontal="right"/>
    </xf>
    <xf numFmtId="0" fontId="8" fillId="0" borderId="7" xfId="0" applyFont="1" applyFill="1" applyBorder="1" applyAlignment="1">
      <alignment wrapText="1"/>
    </xf>
    <xf numFmtId="49" fontId="8" fillId="0" borderId="7" xfId="0" applyNumberFormat="1" applyFont="1" applyFill="1" applyBorder="1" applyAlignment="1">
      <alignment horizontal="right" wrapText="1"/>
    </xf>
    <xf numFmtId="0" fontId="7" fillId="0" borderId="7" xfId="0" applyFont="1" applyFill="1" applyBorder="1" applyAlignment="1">
      <alignment wrapText="1"/>
    </xf>
    <xf numFmtId="49" fontId="7" fillId="0" borderId="7" xfId="0" applyNumberFormat="1" applyFont="1" applyFill="1" applyBorder="1" applyAlignment="1">
      <alignment horizontal="right" wrapText="1"/>
    </xf>
    <xf numFmtId="49" fontId="8" fillId="0" borderId="4" xfId="0" applyNumberFormat="1" applyFont="1" applyFill="1" applyBorder="1" applyAlignment="1">
      <alignment horizontal="right" wrapText="1"/>
    </xf>
    <xf numFmtId="49" fontId="8" fillId="0" borderId="6" xfId="0" applyNumberFormat="1" applyFont="1" applyBorder="1" applyAlignment="1">
      <alignment horizontal="right"/>
    </xf>
    <xf numFmtId="0" fontId="8" fillId="0" borderId="9" xfId="0" applyFont="1" applyFill="1" applyBorder="1" applyAlignment="1">
      <alignment wrapText="1"/>
    </xf>
    <xf numFmtId="0" fontId="7" fillId="0" borderId="6" xfId="0" applyFont="1" applyBorder="1" applyAlignment="1">
      <alignment wrapText="1"/>
    </xf>
    <xf numFmtId="0" fontId="7" fillId="0" borderId="4" xfId="0" applyFont="1" applyBorder="1" applyAlignment="1">
      <alignment horizontal="right"/>
    </xf>
    <xf numFmtId="49" fontId="8" fillId="4" borderId="2" xfId="0" applyNumberFormat="1" applyFont="1" applyFill="1" applyBorder="1" applyAlignment="1">
      <alignment/>
    </xf>
    <xf numFmtId="49" fontId="7" fillId="0" borderId="4" xfId="0" applyNumberFormat="1" applyFont="1" applyFill="1" applyBorder="1" applyAlignment="1">
      <alignment horizontal="right"/>
    </xf>
    <xf numFmtId="49" fontId="7" fillId="0" borderId="7" xfId="0" applyNumberFormat="1" applyFont="1" applyFill="1" applyBorder="1" applyAlignment="1">
      <alignment horizontal="right"/>
    </xf>
    <xf numFmtId="0" fontId="7" fillId="4" borderId="2" xfId="0" applyFont="1" applyFill="1" applyBorder="1" applyAlignment="1">
      <alignment horizontal="right"/>
    </xf>
    <xf numFmtId="1" fontId="8" fillId="0" borderId="4" xfId="0" applyNumberFormat="1" applyFont="1" applyBorder="1" applyAlignment="1">
      <alignment horizontal="right" vertical="top" wrapText="1"/>
    </xf>
    <xf numFmtId="1" fontId="8" fillId="0" borderId="4" xfId="0" applyNumberFormat="1" applyFont="1" applyFill="1" applyBorder="1" applyAlignment="1">
      <alignment horizontal="right" vertical="top" wrapText="1"/>
    </xf>
    <xf numFmtId="1" fontId="8" fillId="4" borderId="2" xfId="0" applyNumberFormat="1" applyFont="1" applyFill="1" applyBorder="1" applyAlignment="1">
      <alignment horizontal="right" vertical="top" wrapText="1"/>
    </xf>
    <xf numFmtId="1" fontId="8" fillId="0" borderId="7" xfId="0" applyNumberFormat="1" applyFont="1" applyFill="1" applyBorder="1" applyAlignment="1">
      <alignment horizontal="right" vertical="top" wrapText="1"/>
    </xf>
    <xf numFmtId="1" fontId="7" fillId="0" borderId="4" xfId="0" applyNumberFormat="1" applyFont="1" applyBorder="1" applyAlignment="1">
      <alignment wrapText="1"/>
    </xf>
    <xf numFmtId="1" fontId="8" fillId="0" borderId="4" xfId="0" applyNumberFormat="1" applyFont="1" applyFill="1" applyBorder="1" applyAlignment="1">
      <alignment wrapText="1"/>
    </xf>
    <xf numFmtId="1" fontId="8" fillId="0" borderId="4" xfId="0" applyNumberFormat="1" applyFont="1" applyBorder="1" applyAlignment="1">
      <alignment wrapText="1"/>
    </xf>
    <xf numFmtId="1" fontId="7" fillId="0" borderId="4" xfId="0" applyNumberFormat="1" applyFont="1" applyFill="1" applyBorder="1" applyAlignment="1">
      <alignment wrapText="1"/>
    </xf>
    <xf numFmtId="1" fontId="7" fillId="0" borderId="7" xfId="0" applyNumberFormat="1" applyFont="1" applyBorder="1" applyAlignment="1">
      <alignment wrapText="1"/>
    </xf>
    <xf numFmtId="1" fontId="8" fillId="0" borderId="8" xfId="0" applyNumberFormat="1" applyFont="1" applyBorder="1" applyAlignment="1">
      <alignment horizontal="right" wrapText="1"/>
    </xf>
    <xf numFmtId="1" fontId="8" fillId="0" borderId="8" xfId="0" applyNumberFormat="1" applyFont="1" applyBorder="1" applyAlignment="1">
      <alignment wrapText="1"/>
    </xf>
    <xf numFmtId="1" fontId="7" fillId="0" borderId="9" xfId="0" applyNumberFormat="1" applyFont="1" applyBorder="1" applyAlignment="1">
      <alignment wrapText="1"/>
    </xf>
    <xf numFmtId="1" fontId="8" fillId="0" borderId="7" xfId="0" applyNumberFormat="1" applyFont="1" applyBorder="1" applyAlignment="1">
      <alignment/>
    </xf>
    <xf numFmtId="1" fontId="8" fillId="0" borderId="8" xfId="0" applyNumberFormat="1" applyFont="1" applyBorder="1" applyAlignment="1">
      <alignment/>
    </xf>
    <xf numFmtId="1" fontId="8" fillId="0" borderId="4" xfId="0" applyNumberFormat="1" applyFont="1" applyBorder="1" applyAlignment="1">
      <alignment horizontal="right"/>
    </xf>
    <xf numFmtId="1" fontId="8" fillId="4" borderId="2" xfId="0" applyNumberFormat="1" applyFont="1" applyFill="1" applyBorder="1" applyAlignment="1">
      <alignment wrapText="1"/>
    </xf>
    <xf numFmtId="1" fontId="8" fillId="0" borderId="6" xfId="0" applyNumberFormat="1" applyFont="1" applyFill="1" applyBorder="1" applyAlignment="1">
      <alignment wrapText="1"/>
    </xf>
    <xf numFmtId="1" fontId="7" fillId="0" borderId="6" xfId="0" applyNumberFormat="1" applyFont="1" applyBorder="1" applyAlignment="1">
      <alignment wrapText="1"/>
    </xf>
    <xf numFmtId="1" fontId="8" fillId="0" borderId="7" xfId="0" applyNumberFormat="1" applyFont="1" applyBorder="1" applyAlignment="1">
      <alignment wrapText="1"/>
    </xf>
    <xf numFmtId="1" fontId="8" fillId="0" borderId="7" xfId="0" applyNumberFormat="1" applyFont="1" applyFill="1" applyBorder="1" applyAlignment="1">
      <alignment wrapText="1"/>
    </xf>
    <xf numFmtId="1" fontId="7" fillId="0" borderId="7" xfId="0" applyNumberFormat="1" applyFont="1" applyBorder="1" applyAlignment="1">
      <alignment/>
    </xf>
    <xf numFmtId="1" fontId="8" fillId="0" borderId="4" xfId="0" applyNumberFormat="1" applyFont="1" applyBorder="1" applyAlignment="1">
      <alignment/>
    </xf>
    <xf numFmtId="1" fontId="8" fillId="4" borderId="2" xfId="0" applyNumberFormat="1" applyFont="1" applyFill="1" applyBorder="1" applyAlignment="1">
      <alignment/>
    </xf>
    <xf numFmtId="1" fontId="7" fillId="0" borderId="9" xfId="0" applyNumberFormat="1" applyFont="1" applyBorder="1" applyAlignment="1">
      <alignment/>
    </xf>
    <xf numFmtId="1" fontId="8" fillId="0" borderId="6" xfId="0" applyNumberFormat="1" applyFont="1" applyBorder="1" applyAlignment="1">
      <alignment/>
    </xf>
    <xf numFmtId="1" fontId="7" fillId="0" borderId="4" xfId="0" applyNumberFormat="1" applyFont="1" applyBorder="1" applyAlignment="1">
      <alignment horizontal="right"/>
    </xf>
    <xf numFmtId="1" fontId="8" fillId="0" borderId="8" xfId="0" applyNumberFormat="1" applyFont="1" applyFill="1" applyBorder="1" applyAlignment="1">
      <alignment wrapText="1"/>
    </xf>
    <xf numFmtId="1" fontId="8" fillId="0" borderId="5" xfId="0" applyNumberFormat="1" applyFont="1" applyFill="1" applyBorder="1" applyAlignment="1">
      <alignment/>
    </xf>
    <xf numFmtId="1" fontId="8" fillId="0" borderId="6" xfId="0" applyNumberFormat="1" applyFont="1" applyFill="1" applyBorder="1" applyAlignment="1">
      <alignment/>
    </xf>
    <xf numFmtId="1" fontId="7" fillId="0" borderId="8" xfId="0" applyNumberFormat="1" applyFont="1" applyFill="1" applyBorder="1" applyAlignment="1">
      <alignment/>
    </xf>
    <xf numFmtId="1" fontId="7" fillId="0" borderId="8" xfId="0" applyNumberFormat="1" applyFont="1" applyBorder="1" applyAlignment="1">
      <alignment/>
    </xf>
    <xf numFmtId="1" fontId="7" fillId="0" borderId="3" xfId="0" applyNumberFormat="1" applyFont="1" applyBorder="1" applyAlignment="1">
      <alignment horizontal="right"/>
    </xf>
    <xf numFmtId="1" fontId="8" fillId="0" borderId="9" xfId="0" applyNumberFormat="1" applyFont="1" applyBorder="1" applyAlignment="1">
      <alignment/>
    </xf>
    <xf numFmtId="1" fontId="7" fillId="0" borderId="7" xfId="0" applyNumberFormat="1" applyFont="1" applyFill="1" applyBorder="1" applyAlignment="1">
      <alignment wrapText="1"/>
    </xf>
    <xf numFmtId="1" fontId="7" fillId="0" borderId="6" xfId="0" applyNumberFormat="1" applyFont="1" applyBorder="1" applyAlignment="1">
      <alignment/>
    </xf>
    <xf numFmtId="1" fontId="8" fillId="0" borderId="6" xfId="0" applyNumberFormat="1" applyFont="1" applyFill="1" applyBorder="1" applyAlignment="1">
      <alignment horizontal="right" vertical="top" wrapText="1"/>
    </xf>
    <xf numFmtId="1" fontId="8" fillId="0" borderId="7" xfId="0" applyNumberFormat="1" applyFont="1" applyBorder="1" applyAlignment="1">
      <alignment horizontal="right"/>
    </xf>
    <xf numFmtId="1" fontId="7" fillId="0" borderId="7" xfId="0" applyNumberFormat="1" applyFont="1" applyBorder="1" applyAlignment="1">
      <alignment horizontal="right"/>
    </xf>
    <xf numFmtId="1" fontId="7" fillId="0" borderId="7" xfId="0" applyNumberFormat="1" applyFont="1" applyFill="1" applyBorder="1" applyAlignment="1">
      <alignment/>
    </xf>
    <xf numFmtId="0" fontId="7" fillId="3" borderId="0" xfId="0" applyFont="1" applyFill="1" applyBorder="1" applyAlignment="1">
      <alignment/>
    </xf>
    <xf numFmtId="0" fontId="7" fillId="3" borderId="0" xfId="0" applyFont="1" applyFill="1" applyBorder="1" applyAlignment="1">
      <alignment wrapText="1"/>
    </xf>
    <xf numFmtId="0" fontId="7" fillId="3" borderId="0" xfId="0" applyFont="1" applyFill="1" applyBorder="1" applyAlignment="1">
      <alignment horizontal="center"/>
    </xf>
    <xf numFmtId="0" fontId="8" fillId="3" borderId="0" xfId="0" applyFont="1" applyFill="1" applyBorder="1" applyAlignment="1">
      <alignment horizont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9" fillId="4" borderId="10" xfId="0" applyFont="1" applyFill="1" applyBorder="1" applyAlignment="1">
      <alignment/>
    </xf>
    <xf numFmtId="0" fontId="9" fillId="4" borderId="11" xfId="0" applyFont="1" applyFill="1" applyBorder="1" applyAlignment="1">
      <alignment/>
    </xf>
    <xf numFmtId="3" fontId="9" fillId="4" borderId="2" xfId="0" applyNumberFormat="1" applyFont="1" applyFill="1" applyBorder="1" applyAlignment="1">
      <alignment wrapText="1"/>
    </xf>
    <xf numFmtId="165" fontId="9" fillId="4" borderId="2" xfId="0" applyNumberFormat="1" applyFont="1" applyFill="1" applyBorder="1" applyAlignment="1">
      <alignment wrapText="1"/>
    </xf>
    <xf numFmtId="3" fontId="9" fillId="0" borderId="4" xfId="0" applyNumberFormat="1" applyFont="1" applyFill="1" applyBorder="1" applyAlignment="1">
      <alignment wrapText="1"/>
    </xf>
    <xf numFmtId="165" fontId="9" fillId="0" borderId="4" xfId="0" applyNumberFormat="1" applyFont="1" applyFill="1" applyBorder="1" applyAlignment="1">
      <alignment wrapText="1"/>
    </xf>
    <xf numFmtId="3" fontId="10" fillId="0" borderId="4" xfId="0" applyNumberFormat="1" applyFont="1" applyFill="1" applyBorder="1" applyAlignment="1">
      <alignment wrapText="1"/>
    </xf>
    <xf numFmtId="165" fontId="10" fillId="0" borderId="4" xfId="0" applyNumberFormat="1" applyFont="1" applyFill="1" applyBorder="1" applyAlignment="1">
      <alignment wrapText="1"/>
    </xf>
    <xf numFmtId="3" fontId="11" fillId="0" borderId="4" xfId="0" applyNumberFormat="1" applyFont="1" applyFill="1" applyBorder="1" applyAlignment="1">
      <alignment horizontal="right" wrapText="1"/>
    </xf>
    <xf numFmtId="3" fontId="11" fillId="0" borderId="4" xfId="0" applyNumberFormat="1" applyFont="1" applyFill="1" applyBorder="1" applyAlignment="1">
      <alignment wrapText="1"/>
    </xf>
    <xf numFmtId="3" fontId="11" fillId="0" borderId="4" xfId="0" applyNumberFormat="1" applyFont="1" applyFill="1" applyBorder="1" applyAlignment="1">
      <alignment/>
    </xf>
    <xf numFmtId="3" fontId="12" fillId="0" borderId="4" xfId="0" applyNumberFormat="1" applyFont="1" applyFill="1" applyBorder="1" applyAlignment="1">
      <alignment/>
    </xf>
    <xf numFmtId="3" fontId="11" fillId="0" borderId="4" xfId="0" applyNumberFormat="1" applyFont="1" applyBorder="1" applyAlignment="1">
      <alignment wrapText="1"/>
    </xf>
    <xf numFmtId="3" fontId="12" fillId="0" borderId="4" xfId="0" applyNumberFormat="1" applyFont="1" applyBorder="1" applyAlignment="1">
      <alignment/>
    </xf>
    <xf numFmtId="3" fontId="8" fillId="0" borderId="4" xfId="0" applyNumberFormat="1" applyFont="1" applyFill="1" applyBorder="1" applyAlignment="1">
      <alignment/>
    </xf>
    <xf numFmtId="165" fontId="8" fillId="0" borderId="4" xfId="0" applyNumberFormat="1" applyFont="1" applyFill="1" applyBorder="1" applyAlignment="1">
      <alignment wrapText="1"/>
    </xf>
    <xf numFmtId="3" fontId="8" fillId="0" borderId="12" xfId="0" applyNumberFormat="1" applyFont="1" applyFill="1" applyBorder="1" applyAlignment="1">
      <alignment wrapText="1"/>
    </xf>
    <xf numFmtId="3" fontId="8" fillId="0" borderId="12" xfId="0" applyNumberFormat="1" applyFont="1" applyFill="1" applyBorder="1" applyAlignment="1">
      <alignment/>
    </xf>
    <xf numFmtId="165" fontId="8" fillId="0" borderId="12" xfId="0" applyNumberFormat="1" applyFont="1" applyFill="1" applyBorder="1" applyAlignment="1">
      <alignment wrapText="1"/>
    </xf>
    <xf numFmtId="165" fontId="8" fillId="0" borderId="4" xfId="0" applyNumberFormat="1" applyFont="1" applyBorder="1" applyAlignment="1">
      <alignment wrapText="1"/>
    </xf>
    <xf numFmtId="165" fontId="7" fillId="0" borderId="4" xfId="0" applyNumberFormat="1" applyFont="1" applyFill="1" applyBorder="1" applyAlignment="1">
      <alignment wrapText="1"/>
    </xf>
    <xf numFmtId="165" fontId="8" fillId="4" borderId="2" xfId="0" applyNumberFormat="1" applyFont="1" applyFill="1" applyBorder="1" applyAlignment="1">
      <alignment wrapText="1"/>
    </xf>
    <xf numFmtId="165" fontId="11" fillId="0" borderId="4" xfId="0" applyNumberFormat="1" applyFont="1" applyFill="1" applyBorder="1" applyAlignment="1">
      <alignment wrapText="1"/>
    </xf>
    <xf numFmtId="3" fontId="8" fillId="0" borderId="2" xfId="0" applyNumberFormat="1" applyFont="1" applyBorder="1" applyAlignment="1">
      <alignment wrapText="1"/>
    </xf>
    <xf numFmtId="165" fontId="8" fillId="0" borderId="2" xfId="0" applyNumberFormat="1" applyFont="1" applyBorder="1" applyAlignment="1">
      <alignment wrapText="1"/>
    </xf>
    <xf numFmtId="165" fontId="8" fillId="0" borderId="7" xfId="0" applyNumberFormat="1" applyFont="1" applyFill="1" applyBorder="1" applyAlignment="1">
      <alignment wrapText="1"/>
    </xf>
    <xf numFmtId="3" fontId="12" fillId="0" borderId="4" xfId="0" applyNumberFormat="1" applyFont="1" applyFill="1" applyBorder="1" applyAlignment="1">
      <alignment wrapText="1"/>
    </xf>
    <xf numFmtId="165" fontId="12" fillId="0" borderId="4" xfId="0" applyNumberFormat="1" applyFont="1" applyFill="1" applyBorder="1" applyAlignment="1">
      <alignment wrapText="1"/>
    </xf>
    <xf numFmtId="0" fontId="13" fillId="0" borderId="4" xfId="0" applyFont="1" applyFill="1" applyBorder="1" applyAlignment="1">
      <alignment/>
    </xf>
    <xf numFmtId="0" fontId="14" fillId="0" borderId="4" xfId="0" applyFont="1" applyFill="1" applyBorder="1" applyAlignment="1">
      <alignment/>
    </xf>
    <xf numFmtId="0" fontId="15" fillId="0" borderId="4" xfId="0" applyFont="1" applyFill="1" applyBorder="1" applyAlignment="1">
      <alignment/>
    </xf>
    <xf numFmtId="0" fontId="16" fillId="0" borderId="4" xfId="0" applyFont="1" applyFill="1" applyBorder="1" applyAlignment="1">
      <alignment/>
    </xf>
    <xf numFmtId="0" fontId="15" fillId="0" borderId="4" xfId="0" applyFont="1" applyBorder="1" applyAlignment="1">
      <alignment/>
    </xf>
    <xf numFmtId="0" fontId="17" fillId="0" borderId="4" xfId="0" applyFont="1" applyFill="1" applyBorder="1" applyAlignment="1">
      <alignment/>
    </xf>
    <xf numFmtId="0" fontId="16" fillId="0" borderId="4" xfId="0" applyFont="1" applyBorder="1" applyAlignment="1">
      <alignment/>
    </xf>
    <xf numFmtId="0" fontId="17" fillId="0" borderId="12" xfId="0" applyFont="1" applyFill="1" applyBorder="1" applyAlignment="1">
      <alignment/>
    </xf>
    <xf numFmtId="0" fontId="17" fillId="0" borderId="4" xfId="0" applyFont="1" applyBorder="1" applyAlignment="1">
      <alignment/>
    </xf>
    <xf numFmtId="0" fontId="17" fillId="4" borderId="2" xfId="0" applyFont="1" applyFill="1" applyBorder="1" applyAlignment="1">
      <alignment/>
    </xf>
    <xf numFmtId="0" fontId="16" fillId="0" borderId="2" xfId="0" applyFont="1" applyBorder="1" applyAlignment="1">
      <alignment/>
    </xf>
    <xf numFmtId="0" fontId="17" fillId="0" borderId="7" xfId="0" applyFont="1" applyFill="1" applyBorder="1" applyAlignment="1">
      <alignment/>
    </xf>
    <xf numFmtId="0" fontId="18" fillId="0" borderId="4" xfId="0" applyFont="1" applyFill="1" applyBorder="1" applyAlignment="1">
      <alignment/>
    </xf>
    <xf numFmtId="166" fontId="7" fillId="0" borderId="4" xfId="0" applyNumberFormat="1" applyFont="1" applyBorder="1" applyAlignment="1">
      <alignment vertical="top" wrapText="1"/>
    </xf>
    <xf numFmtId="166" fontId="7" fillId="4" borderId="2" xfId="0" applyNumberFormat="1" applyFont="1" applyFill="1" applyBorder="1" applyAlignment="1">
      <alignment wrapText="1"/>
    </xf>
    <xf numFmtId="166" fontId="7" fillId="0" borderId="4" xfId="0" applyNumberFormat="1" applyFont="1" applyBorder="1" applyAlignment="1">
      <alignment wrapText="1"/>
    </xf>
    <xf numFmtId="166" fontId="7" fillId="0" borderId="7" xfId="0" applyNumberFormat="1" applyFont="1" applyBorder="1" applyAlignment="1">
      <alignment wrapText="1"/>
    </xf>
    <xf numFmtId="166" fontId="7" fillId="0" borderId="8" xfId="0" applyNumberFormat="1" applyFont="1" applyBorder="1" applyAlignment="1">
      <alignment wrapText="1"/>
    </xf>
    <xf numFmtId="166" fontId="7" fillId="0" borderId="6" xfId="0" applyNumberFormat="1" applyFont="1" applyBorder="1" applyAlignment="1">
      <alignment wrapText="1"/>
    </xf>
    <xf numFmtId="166" fontId="7" fillId="0" borderId="3" xfId="0" applyNumberFormat="1" applyFont="1" applyBorder="1" applyAlignment="1">
      <alignment wrapText="1"/>
    </xf>
    <xf numFmtId="166" fontId="7" fillId="4" borderId="3" xfId="0" applyNumberFormat="1" applyFont="1" applyFill="1" applyBorder="1" applyAlignment="1">
      <alignment wrapText="1"/>
    </xf>
    <xf numFmtId="166" fontId="7" fillId="0" borderId="2" xfId="0" applyNumberFormat="1" applyFont="1" applyBorder="1" applyAlignment="1">
      <alignment wrapText="1"/>
    </xf>
    <xf numFmtId="166" fontId="7" fillId="0" borderId="9" xfId="0" applyNumberFormat="1" applyFont="1" applyBorder="1" applyAlignment="1">
      <alignment wrapText="1"/>
    </xf>
    <xf numFmtId="0" fontId="3" fillId="0" borderId="13" xfId="0" applyFont="1" applyBorder="1" applyAlignment="1">
      <alignment/>
    </xf>
    <xf numFmtId="166" fontId="8" fillId="0" borderId="5" xfId="0" applyNumberFormat="1" applyFont="1" applyBorder="1" applyAlignment="1">
      <alignment horizontal="right" wrapText="1"/>
    </xf>
    <xf numFmtId="166" fontId="8" fillId="4" borderId="2" xfId="0" applyNumberFormat="1" applyFont="1" applyFill="1" applyBorder="1" applyAlignment="1">
      <alignment horizontal="right"/>
    </xf>
    <xf numFmtId="166" fontId="7" fillId="0" borderId="4" xfId="0" applyNumberFormat="1" applyFont="1" applyBorder="1" applyAlignment="1">
      <alignment/>
    </xf>
    <xf numFmtId="166" fontId="7" fillId="0" borderId="4" xfId="0" applyNumberFormat="1" applyFont="1" applyBorder="1" applyAlignment="1">
      <alignment horizontal="right" wrapText="1"/>
    </xf>
    <xf numFmtId="166" fontId="7" fillId="0" borderId="3" xfId="0" applyNumberFormat="1" applyFont="1" applyBorder="1" applyAlignment="1">
      <alignment horizontal="right" wrapText="1"/>
    </xf>
    <xf numFmtId="0" fontId="7" fillId="0" borderId="2" xfId="0" applyFont="1" applyBorder="1" applyAlignment="1">
      <alignment horizontal="left" vertical="top" wrapText="1"/>
    </xf>
    <xf numFmtId="0" fontId="7" fillId="0" borderId="0" xfId="0" applyFont="1" applyAlignment="1">
      <alignment horizontal="center" wrapText="1"/>
    </xf>
    <xf numFmtId="0" fontId="7" fillId="3" borderId="0" xfId="0" applyFont="1" applyFill="1" applyBorder="1" applyAlignment="1">
      <alignment horizontal="left" wrapText="1"/>
    </xf>
    <xf numFmtId="0" fontId="8" fillId="3" borderId="0" xfId="0" applyFont="1" applyFill="1" applyAlignment="1">
      <alignment horizontal="center" vertical="center" wrapText="1"/>
    </xf>
    <xf numFmtId="0" fontId="7" fillId="3" borderId="0" xfId="0" applyFont="1" applyFill="1" applyAlignment="1">
      <alignment vertical="center"/>
    </xf>
    <xf numFmtId="0" fontId="7" fillId="0" borderId="0" xfId="0" applyFont="1" applyAlignment="1">
      <alignment horizontal="right"/>
    </xf>
    <xf numFmtId="0" fontId="7" fillId="0" borderId="0" xfId="0" applyFont="1" applyAlignment="1">
      <alignment/>
    </xf>
    <xf numFmtId="0" fontId="8" fillId="0" borderId="2" xfId="0" applyFont="1" applyBorder="1" applyAlignment="1">
      <alignment horizontal="left" vertical="top" wrapText="1"/>
    </xf>
    <xf numFmtId="0" fontId="7" fillId="3" borderId="0" xfId="0" applyFont="1" applyFill="1" applyAlignment="1">
      <alignment horizontal="left"/>
    </xf>
    <xf numFmtId="0" fontId="7" fillId="3" borderId="0" xfId="0" applyFont="1" applyFill="1" applyBorder="1" applyAlignment="1">
      <alignment horizontal="right"/>
    </xf>
    <xf numFmtId="0" fontId="7" fillId="3" borderId="0" xfId="0" applyFont="1" applyFill="1" applyAlignment="1">
      <alignment horizontal="right"/>
    </xf>
    <xf numFmtId="0" fontId="7" fillId="3" borderId="0" xfId="0" applyFont="1" applyFill="1" applyBorder="1" applyAlignment="1">
      <alignment horizontal="right" wrapText="1"/>
    </xf>
    <xf numFmtId="0" fontId="7" fillId="3" borderId="0" xfId="0" applyFont="1" applyFill="1" applyAlignment="1">
      <alignment horizontal="right" wrapText="1"/>
    </xf>
    <xf numFmtId="0" fontId="7" fillId="3" borderId="0" xfId="0" applyFont="1" applyFill="1" applyBorder="1" applyAlignment="1">
      <alignment horizontal="center" wrapText="1"/>
    </xf>
    <xf numFmtId="0" fontId="7" fillId="3" borderId="0" xfId="0" applyFont="1" applyFill="1" applyAlignment="1">
      <alignment wrapText="1"/>
    </xf>
    <xf numFmtId="0" fontId="8" fillId="4" borderId="2" xfId="0" applyFont="1" applyFill="1" applyBorder="1" applyAlignment="1">
      <alignment horizontal="justify" wrapText="1"/>
    </xf>
    <xf numFmtId="0" fontId="7" fillId="0" borderId="4" xfId="0" applyFont="1" applyFill="1" applyBorder="1" applyAlignment="1">
      <alignment horizontal="justify" wrapText="1"/>
    </xf>
    <xf numFmtId="0" fontId="11" fillId="0" borderId="4" xfId="0" applyFont="1" applyFill="1" applyBorder="1" applyAlignment="1">
      <alignment horizontal="justify" wrapText="1"/>
    </xf>
    <xf numFmtId="0" fontId="12" fillId="0" borderId="4" xfId="0" applyFont="1" applyFill="1" applyBorder="1" applyAlignment="1">
      <alignment horizontal="justify" wrapText="1"/>
    </xf>
    <xf numFmtId="0" fontId="8" fillId="0" borderId="7" xfId="0" applyFont="1" applyFill="1" applyBorder="1" applyAlignment="1">
      <alignment horizontal="justify" wrapText="1"/>
    </xf>
    <xf numFmtId="0" fontId="8" fillId="0" borderId="4" xfId="0" applyFont="1" applyBorder="1" applyAlignment="1">
      <alignment horizontal="justify" wrapText="1"/>
    </xf>
    <xf numFmtId="0" fontId="8" fillId="0" borderId="2" xfId="0" applyFont="1" applyBorder="1" applyAlignment="1">
      <alignment horizontal="justify" wrapText="1"/>
    </xf>
    <xf numFmtId="0" fontId="7" fillId="0" borderId="4" xfId="0" applyFont="1" applyBorder="1" applyAlignment="1">
      <alignment horizontal="justify" wrapText="1"/>
    </xf>
    <xf numFmtId="0" fontId="7" fillId="0" borderId="4" xfId="0" applyFont="1" applyBorder="1" applyAlignment="1">
      <alignment horizontal="justify"/>
    </xf>
    <xf numFmtId="0" fontId="8" fillId="0" borderId="4" xfId="0" applyFont="1" applyFill="1" applyBorder="1" applyAlignment="1">
      <alignment horizontal="justify" wrapText="1"/>
    </xf>
    <xf numFmtId="0" fontId="8" fillId="0" borderId="4" xfId="0" applyFont="1" applyBorder="1" applyAlignment="1">
      <alignment horizontal="left"/>
    </xf>
    <xf numFmtId="0" fontId="7" fillId="0" borderId="4" xfId="0" applyFont="1" applyBorder="1" applyAlignment="1">
      <alignment horizontal="left"/>
    </xf>
    <xf numFmtId="0" fontId="8" fillId="0" borderId="4" xfId="0" applyFont="1" applyBorder="1" applyAlignment="1">
      <alignment horizontal="justify"/>
    </xf>
    <xf numFmtId="0" fontId="8" fillId="4" borderId="2" xfId="0" applyFont="1" applyFill="1" applyBorder="1" applyAlignment="1">
      <alignment horizontal="justify"/>
    </xf>
    <xf numFmtId="0" fontId="7" fillId="0" borderId="4" xfId="0" applyFont="1" applyFill="1" applyBorder="1" applyAlignment="1">
      <alignment horizontal="justify"/>
    </xf>
    <xf numFmtId="0" fontId="8" fillId="0" borderId="12" xfId="0" applyFont="1" applyFill="1" applyBorder="1" applyAlignment="1">
      <alignment horizontal="justify"/>
    </xf>
    <xf numFmtId="0" fontId="8" fillId="0" borderId="4" xfId="0" applyFont="1" applyFill="1" applyBorder="1" applyAlignment="1">
      <alignment horizontal="justify"/>
    </xf>
    <xf numFmtId="0" fontId="11" fillId="0" borderId="4" xfId="0" applyFont="1" applyBorder="1" applyAlignment="1">
      <alignment horizontal="justify" wrapText="1"/>
    </xf>
    <xf numFmtId="0" fontId="11" fillId="0" borderId="4" xfId="0" applyFont="1" applyFill="1" applyBorder="1" applyAlignment="1">
      <alignment horizontal="justify"/>
    </xf>
    <xf numFmtId="0" fontId="8" fillId="0" borderId="5"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10" fillId="0" borderId="4" xfId="0" applyFont="1" applyFill="1" applyBorder="1" applyAlignment="1">
      <alignment wrapText="1"/>
    </xf>
    <xf numFmtId="0" fontId="7" fillId="0" borderId="4" xfId="0" applyFont="1" applyBorder="1" applyAlignment="1">
      <alignment wrapText="1"/>
    </xf>
    <xf numFmtId="0" fontId="9" fillId="0" borderId="4" xfId="0" applyFont="1" applyFill="1" applyBorder="1" applyAlignment="1">
      <alignment wrapText="1"/>
    </xf>
    <xf numFmtId="0" fontId="7" fillId="0" borderId="3" xfId="0" applyFont="1" applyBorder="1" applyAlignment="1">
      <alignment horizontal="center" vertical="center" textRotation="90" wrapText="1"/>
    </xf>
    <xf numFmtId="0" fontId="8" fillId="0" borderId="5" xfId="0" applyFont="1" applyBorder="1" applyAlignment="1">
      <alignment horizontal="center" vertical="center"/>
    </xf>
    <xf numFmtId="0" fontId="7" fillId="0" borderId="3" xfId="0" applyFont="1" applyBorder="1" applyAlignment="1">
      <alignment horizontal="center" vertical="center" textRotation="9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21"/>
  <sheetViews>
    <sheetView tabSelected="1" view="pageBreakPreview" zoomScale="75" zoomScaleSheetLayoutView="75" workbookViewId="0" topLeftCell="A1">
      <selection activeCell="G3" sqref="G3"/>
    </sheetView>
  </sheetViews>
  <sheetFormatPr defaultColWidth="9.00390625" defaultRowHeight="12.75"/>
  <cols>
    <col min="1" max="1" width="4.375" style="0" customWidth="1"/>
    <col min="2" max="2" width="49.625" style="0" customWidth="1"/>
    <col min="3" max="3" width="4.75390625" style="0" customWidth="1"/>
    <col min="4" max="4" width="4.25390625" style="0" customWidth="1"/>
    <col min="5" max="5" width="10.25390625" style="0" customWidth="1"/>
    <col min="6" max="6" width="8.875" style="0" customWidth="1"/>
    <col min="7" max="7" width="9.25390625" style="0" bestFit="1" customWidth="1"/>
    <col min="8" max="8" width="7.125" style="0" customWidth="1"/>
  </cols>
  <sheetData>
    <row r="1" spans="1:8" ht="16.5">
      <c r="A1" s="18"/>
      <c r="B1" s="18"/>
      <c r="C1" s="18"/>
      <c r="D1" s="18"/>
      <c r="E1" s="19"/>
      <c r="F1" s="19"/>
      <c r="G1" s="19" t="s">
        <v>413</v>
      </c>
      <c r="H1" s="18"/>
    </row>
    <row r="2" spans="1:8" ht="16.5">
      <c r="A2" s="18"/>
      <c r="B2" s="18"/>
      <c r="C2" s="18"/>
      <c r="D2" s="18"/>
      <c r="E2" s="19"/>
      <c r="F2" s="19"/>
      <c r="G2" s="19" t="s">
        <v>173</v>
      </c>
      <c r="H2" s="18"/>
    </row>
    <row r="3" spans="1:8" ht="16.5">
      <c r="A3" s="18"/>
      <c r="B3" s="18"/>
      <c r="C3" s="18"/>
      <c r="D3" s="18"/>
      <c r="E3" s="19"/>
      <c r="F3" s="19"/>
      <c r="G3" s="19" t="s">
        <v>17</v>
      </c>
      <c r="H3" s="18"/>
    </row>
    <row r="4" spans="1:8" ht="16.5">
      <c r="A4" s="18"/>
      <c r="B4" s="18"/>
      <c r="C4" s="18"/>
      <c r="D4" s="18"/>
      <c r="E4" s="18"/>
      <c r="F4" s="18"/>
      <c r="G4" s="18"/>
      <c r="H4" s="18"/>
    </row>
    <row r="5" spans="1:8" ht="51.75" customHeight="1">
      <c r="A5" s="256" t="s">
        <v>108</v>
      </c>
      <c r="B5" s="257"/>
      <c r="C5" s="257"/>
      <c r="D5" s="257"/>
      <c r="E5" s="257"/>
      <c r="F5" s="18"/>
      <c r="G5" s="18"/>
      <c r="H5" s="18"/>
    </row>
    <row r="6" spans="1:8" ht="16.5">
      <c r="A6" s="18"/>
      <c r="B6" s="18"/>
      <c r="C6" s="18"/>
      <c r="D6" s="18"/>
      <c r="E6" s="18"/>
      <c r="F6" s="18"/>
      <c r="G6" s="18"/>
      <c r="H6" s="18"/>
    </row>
    <row r="7" spans="1:8" ht="17.25" thickBot="1">
      <c r="A7" s="18"/>
      <c r="B7" s="18"/>
      <c r="C7" s="18"/>
      <c r="D7" s="18"/>
      <c r="E7" s="18"/>
      <c r="F7" s="18"/>
      <c r="G7" s="18"/>
      <c r="H7" s="18"/>
    </row>
    <row r="8" spans="1:8" ht="91.5" customHeight="1" thickBot="1" thickTop="1">
      <c r="A8" s="20" t="s">
        <v>174</v>
      </c>
      <c r="B8" s="21" t="s">
        <v>172</v>
      </c>
      <c r="C8" s="20" t="s">
        <v>139</v>
      </c>
      <c r="D8" s="20" t="s">
        <v>140</v>
      </c>
      <c r="E8" s="22" t="s">
        <v>135</v>
      </c>
      <c r="F8" s="23" t="s">
        <v>136</v>
      </c>
      <c r="G8" s="23" t="s">
        <v>137</v>
      </c>
      <c r="H8" s="23" t="s">
        <v>138</v>
      </c>
    </row>
    <row r="9" spans="1:9" ht="17.25" customHeight="1" thickBot="1" thickTop="1">
      <c r="A9" s="24"/>
      <c r="B9" s="25" t="s">
        <v>420</v>
      </c>
      <c r="C9" s="26"/>
      <c r="D9" s="26"/>
      <c r="E9" s="53">
        <f>E10+E69+E85+E98+E176+E245+E267+E290</f>
        <v>1446432</v>
      </c>
      <c r="F9" s="53">
        <f>F10+F69+F85+F98+F176+F245+F267+F290</f>
        <v>358137</v>
      </c>
      <c r="G9" s="53">
        <f>G10+G69+G85+G98+G176+G245+G267+G290</f>
        <v>282397</v>
      </c>
      <c r="H9" s="248">
        <f>G9/F9*100</f>
        <v>78.85166849557571</v>
      </c>
      <c r="I9" s="10"/>
    </row>
    <row r="10" spans="1:8" ht="18" thickBot="1" thickTop="1">
      <c r="A10" s="27" t="s">
        <v>175</v>
      </c>
      <c r="B10" s="27" t="s">
        <v>176</v>
      </c>
      <c r="C10" s="28" t="s">
        <v>141</v>
      </c>
      <c r="D10" s="28"/>
      <c r="E10" s="54">
        <f>E12+E15+E18+E30+E34+E40+E43+E46</f>
        <v>105599</v>
      </c>
      <c r="F10" s="54">
        <f>F12+F15+F18+F30+F34+F40+F43+F46</f>
        <v>31234</v>
      </c>
      <c r="G10" s="54">
        <f>G12+G15+G18+G30+G34+G40+G43+G46</f>
        <v>24463</v>
      </c>
      <c r="H10" s="249">
        <f>G10/F10*100</f>
        <v>78.3217007107639</v>
      </c>
    </row>
    <row r="11" spans="1:8" ht="17.25" thickTop="1">
      <c r="A11" s="29"/>
      <c r="B11" s="29"/>
      <c r="C11" s="30"/>
      <c r="D11" s="30"/>
      <c r="E11" s="56"/>
      <c r="F11" s="57"/>
      <c r="G11" s="57"/>
      <c r="H11" s="250"/>
    </row>
    <row r="12" spans="1:8" ht="49.5">
      <c r="A12" s="29" t="s">
        <v>177</v>
      </c>
      <c r="B12" s="32" t="s">
        <v>152</v>
      </c>
      <c r="C12" s="30" t="s">
        <v>178</v>
      </c>
      <c r="D12" s="30" t="s">
        <v>143</v>
      </c>
      <c r="E12" s="56">
        <f aca="true" t="shared" si="0" ref="E12:G13">E13</f>
        <v>1235</v>
      </c>
      <c r="F12" s="56">
        <f t="shared" si="0"/>
        <v>443</v>
      </c>
      <c r="G12" s="56">
        <f t="shared" si="0"/>
        <v>430</v>
      </c>
      <c r="H12" s="251">
        <f>G12/F12*100</f>
        <v>97.06546275395034</v>
      </c>
    </row>
    <row r="13" spans="1:8" ht="16.5">
      <c r="A13" s="29"/>
      <c r="B13" s="32" t="s">
        <v>179</v>
      </c>
      <c r="C13" s="30"/>
      <c r="D13" s="30"/>
      <c r="E13" s="56">
        <f t="shared" si="0"/>
        <v>1235</v>
      </c>
      <c r="F13" s="56">
        <f t="shared" si="0"/>
        <v>443</v>
      </c>
      <c r="G13" s="56">
        <f t="shared" si="0"/>
        <v>430</v>
      </c>
      <c r="H13" s="251">
        <f aca="true" t="shared" si="1" ref="H13:H67">G13/F13*100</f>
        <v>97.06546275395034</v>
      </c>
    </row>
    <row r="14" spans="1:8" ht="33">
      <c r="A14" s="29"/>
      <c r="B14" s="32" t="s">
        <v>180</v>
      </c>
      <c r="C14" s="30"/>
      <c r="D14" s="30"/>
      <c r="E14" s="56">
        <v>1235</v>
      </c>
      <c r="F14" s="57">
        <v>443</v>
      </c>
      <c r="G14" s="57">
        <v>430</v>
      </c>
      <c r="H14" s="251">
        <f t="shared" si="1"/>
        <v>97.06546275395034</v>
      </c>
    </row>
    <row r="15" spans="1:8" ht="49.5">
      <c r="A15" s="29" t="s">
        <v>181</v>
      </c>
      <c r="B15" s="32" t="s">
        <v>153</v>
      </c>
      <c r="C15" s="30" t="s">
        <v>178</v>
      </c>
      <c r="D15" s="30" t="s">
        <v>144</v>
      </c>
      <c r="E15" s="56">
        <f aca="true" t="shared" si="2" ref="E15:G16">E16</f>
        <v>1117</v>
      </c>
      <c r="F15" s="56">
        <f t="shared" si="2"/>
        <v>357</v>
      </c>
      <c r="G15" s="56">
        <f t="shared" si="2"/>
        <v>294</v>
      </c>
      <c r="H15" s="251">
        <f t="shared" si="1"/>
        <v>82.35294117647058</v>
      </c>
    </row>
    <row r="16" spans="1:8" ht="16.5">
      <c r="A16" s="29"/>
      <c r="B16" s="32" t="s">
        <v>179</v>
      </c>
      <c r="C16" s="30"/>
      <c r="D16" s="30"/>
      <c r="E16" s="56">
        <f t="shared" si="2"/>
        <v>1117</v>
      </c>
      <c r="F16" s="56">
        <f t="shared" si="2"/>
        <v>357</v>
      </c>
      <c r="G16" s="56">
        <f t="shared" si="2"/>
        <v>294</v>
      </c>
      <c r="H16" s="251">
        <f t="shared" si="1"/>
        <v>82.35294117647058</v>
      </c>
    </row>
    <row r="17" spans="1:8" ht="16.5">
      <c r="A17" s="29"/>
      <c r="B17" s="32" t="s">
        <v>182</v>
      </c>
      <c r="C17" s="30"/>
      <c r="D17" s="30"/>
      <c r="E17" s="56">
        <v>1117</v>
      </c>
      <c r="F17" s="57">
        <v>357</v>
      </c>
      <c r="G17" s="57">
        <v>294</v>
      </c>
      <c r="H17" s="251">
        <f t="shared" si="1"/>
        <v>82.35294117647058</v>
      </c>
    </row>
    <row r="18" spans="1:8" ht="49.5">
      <c r="A18" s="29" t="s">
        <v>183</v>
      </c>
      <c r="B18" s="32" t="s">
        <v>145</v>
      </c>
      <c r="C18" s="30" t="s">
        <v>141</v>
      </c>
      <c r="D18" s="30" t="s">
        <v>184</v>
      </c>
      <c r="E18" s="56">
        <f>E19+E25+E28+E29</f>
        <v>71959</v>
      </c>
      <c r="F18" s="56">
        <f>F19+F25+F28+F29</f>
        <v>21494</v>
      </c>
      <c r="G18" s="56">
        <f>G19+G25+G28+G29</f>
        <v>19980</v>
      </c>
      <c r="H18" s="251">
        <f t="shared" si="1"/>
        <v>92.95617381594865</v>
      </c>
    </row>
    <row r="19" spans="1:8" ht="16.5">
      <c r="A19" s="29"/>
      <c r="B19" s="32" t="s">
        <v>179</v>
      </c>
      <c r="C19" s="30"/>
      <c r="D19" s="30"/>
      <c r="E19" s="56">
        <f>SUM(E20:E24)</f>
        <v>65558</v>
      </c>
      <c r="F19" s="56">
        <f>SUM(F20:F24)</f>
        <v>19557</v>
      </c>
      <c r="G19" s="56">
        <f>SUM(G20:G24)</f>
        <v>18260</v>
      </c>
      <c r="H19" s="251">
        <f t="shared" si="1"/>
        <v>93.36810349235569</v>
      </c>
    </row>
    <row r="20" spans="1:8" ht="16.5">
      <c r="A20" s="29"/>
      <c r="B20" s="32" t="s">
        <v>185</v>
      </c>
      <c r="C20" s="30"/>
      <c r="D20" s="30"/>
      <c r="E20" s="56">
        <v>45191</v>
      </c>
      <c r="F20" s="57">
        <v>13105</v>
      </c>
      <c r="G20" s="57">
        <v>12407</v>
      </c>
      <c r="H20" s="251">
        <f t="shared" si="1"/>
        <v>94.67378863029377</v>
      </c>
    </row>
    <row r="21" spans="1:8" ht="16.5">
      <c r="A21" s="29"/>
      <c r="B21" s="32" t="s">
        <v>186</v>
      </c>
      <c r="C21" s="30"/>
      <c r="D21" s="30"/>
      <c r="E21" s="56">
        <v>1233</v>
      </c>
      <c r="F21" s="57">
        <v>480</v>
      </c>
      <c r="G21" s="57">
        <v>476</v>
      </c>
      <c r="H21" s="251">
        <f t="shared" si="1"/>
        <v>99.16666666666667</v>
      </c>
    </row>
    <row r="22" spans="1:8" ht="33">
      <c r="A22" s="29"/>
      <c r="B22" s="32" t="s">
        <v>187</v>
      </c>
      <c r="C22" s="30"/>
      <c r="D22" s="30"/>
      <c r="E22" s="56">
        <v>430</v>
      </c>
      <c r="F22" s="57">
        <v>108</v>
      </c>
      <c r="G22" s="57">
        <v>107</v>
      </c>
      <c r="H22" s="251">
        <f t="shared" si="1"/>
        <v>99.07407407407408</v>
      </c>
    </row>
    <row r="23" spans="1:8" ht="16.5">
      <c r="A23" s="29"/>
      <c r="B23" s="32" t="s">
        <v>188</v>
      </c>
      <c r="C23" s="30"/>
      <c r="D23" s="30"/>
      <c r="E23" s="56">
        <v>8873</v>
      </c>
      <c r="F23" s="57">
        <v>2858</v>
      </c>
      <c r="G23" s="57">
        <v>2577</v>
      </c>
      <c r="H23" s="251">
        <f t="shared" si="1"/>
        <v>90.16794961511546</v>
      </c>
    </row>
    <row r="24" spans="1:8" ht="33">
      <c r="A24" s="29"/>
      <c r="B24" s="32" t="s">
        <v>191</v>
      </c>
      <c r="C24" s="30"/>
      <c r="D24" s="30"/>
      <c r="E24" s="56">
        <v>9831</v>
      </c>
      <c r="F24" s="57">
        <v>3006</v>
      </c>
      <c r="G24" s="57">
        <v>2693</v>
      </c>
      <c r="H24" s="251">
        <f t="shared" si="1"/>
        <v>89.58749168330007</v>
      </c>
    </row>
    <row r="25" spans="1:8" ht="33">
      <c r="A25" s="29"/>
      <c r="B25" s="32" t="s">
        <v>192</v>
      </c>
      <c r="C25" s="30"/>
      <c r="D25" s="30"/>
      <c r="E25" s="56">
        <f>E26+E27</f>
        <v>3685</v>
      </c>
      <c r="F25" s="56">
        <f>F26+F27</f>
        <v>1085</v>
      </c>
      <c r="G25" s="56">
        <f>G26+G27</f>
        <v>928</v>
      </c>
      <c r="H25" s="251">
        <f t="shared" si="1"/>
        <v>85.52995391705069</v>
      </c>
    </row>
    <row r="26" spans="1:8" ht="16.5">
      <c r="A26" s="29"/>
      <c r="B26" s="32" t="s">
        <v>193</v>
      </c>
      <c r="C26" s="30"/>
      <c r="D26" s="30"/>
      <c r="E26" s="56">
        <v>2873</v>
      </c>
      <c r="F26" s="57">
        <v>868</v>
      </c>
      <c r="G26" s="57">
        <v>814</v>
      </c>
      <c r="H26" s="251">
        <f t="shared" si="1"/>
        <v>93.77880184331798</v>
      </c>
    </row>
    <row r="27" spans="1:8" ht="16.5">
      <c r="A27" s="29"/>
      <c r="B27" s="32" t="s">
        <v>194</v>
      </c>
      <c r="C27" s="30"/>
      <c r="D27" s="30"/>
      <c r="E27" s="56">
        <v>812</v>
      </c>
      <c r="F27" s="57">
        <v>217</v>
      </c>
      <c r="G27" s="57">
        <v>114</v>
      </c>
      <c r="H27" s="251">
        <f t="shared" si="1"/>
        <v>52.53456221198156</v>
      </c>
    </row>
    <row r="28" spans="1:8" ht="16.5">
      <c r="A28" s="29"/>
      <c r="B28" s="32" t="s">
        <v>195</v>
      </c>
      <c r="C28" s="30"/>
      <c r="D28" s="30"/>
      <c r="E28" s="56">
        <v>1311</v>
      </c>
      <c r="F28" s="56">
        <v>398</v>
      </c>
      <c r="G28" s="56">
        <v>362</v>
      </c>
      <c r="H28" s="251">
        <f t="shared" si="1"/>
        <v>90.95477386934674</v>
      </c>
    </row>
    <row r="29" spans="1:8" ht="17.25" customHeight="1">
      <c r="A29" s="29"/>
      <c r="B29" s="32" t="s">
        <v>196</v>
      </c>
      <c r="C29" s="30"/>
      <c r="D29" s="30"/>
      <c r="E29" s="56">
        <v>1405</v>
      </c>
      <c r="F29" s="57">
        <v>454</v>
      </c>
      <c r="G29" s="57">
        <v>430</v>
      </c>
      <c r="H29" s="251">
        <f t="shared" si="1"/>
        <v>94.7136563876652</v>
      </c>
    </row>
    <row r="30" spans="1:8" ht="48" customHeight="1">
      <c r="A30" s="34" t="s">
        <v>197</v>
      </c>
      <c r="B30" s="32" t="s">
        <v>198</v>
      </c>
      <c r="C30" s="30" t="s">
        <v>178</v>
      </c>
      <c r="D30" s="30" t="s">
        <v>199</v>
      </c>
      <c r="E30" s="56">
        <f>E31</f>
        <v>11522</v>
      </c>
      <c r="F30" s="56">
        <f>F31</f>
        <v>3858</v>
      </c>
      <c r="G30" s="56">
        <f>G31</f>
        <v>3612</v>
      </c>
      <c r="H30" s="251">
        <f t="shared" si="1"/>
        <v>93.62363919129082</v>
      </c>
    </row>
    <row r="31" spans="1:8" ht="16.5">
      <c r="A31" s="29"/>
      <c r="B31" s="32" t="s">
        <v>179</v>
      </c>
      <c r="C31" s="30"/>
      <c r="D31" s="30"/>
      <c r="E31" s="56">
        <f>E32+E33</f>
        <v>11522</v>
      </c>
      <c r="F31" s="56">
        <f>F32+F33</f>
        <v>3858</v>
      </c>
      <c r="G31" s="56">
        <f>G32+G33</f>
        <v>3612</v>
      </c>
      <c r="H31" s="251">
        <f t="shared" si="1"/>
        <v>93.62363919129082</v>
      </c>
    </row>
    <row r="32" spans="1:8" ht="16.5">
      <c r="A32" s="29"/>
      <c r="B32" s="32" t="s">
        <v>200</v>
      </c>
      <c r="C32" s="30"/>
      <c r="D32" s="30"/>
      <c r="E32" s="56">
        <v>2056</v>
      </c>
      <c r="F32" s="57">
        <v>648</v>
      </c>
      <c r="G32" s="57">
        <v>625</v>
      </c>
      <c r="H32" s="251">
        <f t="shared" si="1"/>
        <v>96.4506172839506</v>
      </c>
    </row>
    <row r="33" spans="1:8" ht="16.5">
      <c r="A33" s="29"/>
      <c r="B33" s="32" t="s">
        <v>201</v>
      </c>
      <c r="C33" s="30"/>
      <c r="D33" s="30"/>
      <c r="E33" s="56">
        <v>9466</v>
      </c>
      <c r="F33" s="57">
        <v>3210</v>
      </c>
      <c r="G33" s="57">
        <v>2987</v>
      </c>
      <c r="H33" s="251">
        <f t="shared" si="1"/>
        <v>93.05295950155764</v>
      </c>
    </row>
    <row r="34" spans="1:8" ht="33">
      <c r="A34" s="29" t="s">
        <v>202</v>
      </c>
      <c r="B34" s="32" t="s">
        <v>142</v>
      </c>
      <c r="C34" s="30" t="s">
        <v>178</v>
      </c>
      <c r="D34" s="30" t="s">
        <v>203</v>
      </c>
      <c r="E34" s="56">
        <f>E35+E37</f>
        <v>100</v>
      </c>
      <c r="F34" s="56">
        <f>F35+F37</f>
        <v>100</v>
      </c>
      <c r="G34" s="56">
        <f>G35+G37</f>
        <v>497</v>
      </c>
      <c r="H34" s="251">
        <f t="shared" si="1"/>
        <v>497</v>
      </c>
    </row>
    <row r="35" spans="1:8" ht="16.5">
      <c r="A35" s="29"/>
      <c r="B35" s="32" t="s">
        <v>179</v>
      </c>
      <c r="C35" s="30"/>
      <c r="D35" s="30"/>
      <c r="E35" s="56">
        <f>E36</f>
        <v>100</v>
      </c>
      <c r="F35" s="56">
        <f>F36</f>
        <v>100</v>
      </c>
      <c r="G35" s="56">
        <f>G36</f>
        <v>37</v>
      </c>
      <c r="H35" s="251">
        <f t="shared" si="1"/>
        <v>37</v>
      </c>
    </row>
    <row r="36" spans="1:8" ht="16.5">
      <c r="A36" s="29"/>
      <c r="B36" s="32" t="s">
        <v>204</v>
      </c>
      <c r="C36" s="30"/>
      <c r="D36" s="30"/>
      <c r="E36" s="56">
        <v>100</v>
      </c>
      <c r="F36" s="57">
        <v>100</v>
      </c>
      <c r="G36" s="57">
        <v>37</v>
      </c>
      <c r="H36" s="251">
        <f t="shared" si="1"/>
        <v>37</v>
      </c>
    </row>
    <row r="37" spans="1:8" ht="33">
      <c r="A37" s="29"/>
      <c r="B37" s="32" t="s">
        <v>702</v>
      </c>
      <c r="C37" s="30"/>
      <c r="D37" s="30"/>
      <c r="E37" s="56">
        <f>E38+E39</f>
        <v>0</v>
      </c>
      <c r="F37" s="56">
        <f>F38+F39</f>
        <v>0</v>
      </c>
      <c r="G37" s="56">
        <f>G38+G39</f>
        <v>460</v>
      </c>
      <c r="H37" s="251"/>
    </row>
    <row r="38" spans="1:8" ht="49.5">
      <c r="A38" s="29"/>
      <c r="B38" s="32" t="s">
        <v>668</v>
      </c>
      <c r="C38" s="30"/>
      <c r="D38" s="30"/>
      <c r="E38" s="56"/>
      <c r="F38" s="57"/>
      <c r="G38" s="57">
        <v>280</v>
      </c>
      <c r="H38" s="251"/>
    </row>
    <row r="39" spans="1:8" ht="33">
      <c r="A39" s="29"/>
      <c r="B39" s="32" t="s">
        <v>703</v>
      </c>
      <c r="C39" s="30"/>
      <c r="D39" s="30"/>
      <c r="E39" s="56"/>
      <c r="F39" s="57"/>
      <c r="G39" s="57">
        <v>180</v>
      </c>
      <c r="H39" s="251"/>
    </row>
    <row r="40" spans="1:8" ht="33">
      <c r="A40" s="29" t="s">
        <v>205</v>
      </c>
      <c r="B40" s="32" t="s">
        <v>146</v>
      </c>
      <c r="C40" s="30" t="s">
        <v>178</v>
      </c>
      <c r="D40" s="30">
        <v>12</v>
      </c>
      <c r="E40" s="56">
        <f aca="true" t="shared" si="3" ref="E40:G41">E41</f>
        <v>11557</v>
      </c>
      <c r="F40" s="56">
        <f t="shared" si="3"/>
        <v>1345</v>
      </c>
      <c r="G40" s="56">
        <f t="shared" si="3"/>
        <v>1318</v>
      </c>
      <c r="H40" s="251">
        <f t="shared" si="1"/>
        <v>97.99256505576209</v>
      </c>
    </row>
    <row r="41" spans="1:8" ht="16.5">
      <c r="A41" s="29"/>
      <c r="B41" s="32" t="s">
        <v>206</v>
      </c>
      <c r="C41" s="30"/>
      <c r="D41" s="30"/>
      <c r="E41" s="56">
        <f t="shared" si="3"/>
        <v>11557</v>
      </c>
      <c r="F41" s="56">
        <f t="shared" si="3"/>
        <v>1345</v>
      </c>
      <c r="G41" s="56">
        <f t="shared" si="3"/>
        <v>1318</v>
      </c>
      <c r="H41" s="251">
        <f t="shared" si="1"/>
        <v>97.99256505576209</v>
      </c>
    </row>
    <row r="42" spans="1:8" ht="33">
      <c r="A42" s="29"/>
      <c r="B42" s="32" t="s">
        <v>207</v>
      </c>
      <c r="C42" s="30"/>
      <c r="D42" s="30"/>
      <c r="E42" s="56">
        <v>11557</v>
      </c>
      <c r="F42" s="57">
        <v>1345</v>
      </c>
      <c r="G42" s="57">
        <v>1318</v>
      </c>
      <c r="H42" s="251">
        <f t="shared" si="1"/>
        <v>97.99256505576209</v>
      </c>
    </row>
    <row r="43" spans="1:8" ht="16.5">
      <c r="A43" s="29" t="s">
        <v>208</v>
      </c>
      <c r="B43" s="32" t="s">
        <v>147</v>
      </c>
      <c r="C43" s="30" t="s">
        <v>178</v>
      </c>
      <c r="D43" s="30">
        <v>13</v>
      </c>
      <c r="E43" s="56">
        <f aca="true" t="shared" si="4" ref="E43:G44">E44</f>
        <v>6937</v>
      </c>
      <c r="F43" s="56">
        <f t="shared" si="4"/>
        <v>94</v>
      </c>
      <c r="G43" s="56">
        <f t="shared" si="4"/>
        <v>0</v>
      </c>
      <c r="H43" s="251">
        <f t="shared" si="1"/>
        <v>0</v>
      </c>
    </row>
    <row r="44" spans="1:8" ht="16.5">
      <c r="A44" s="29"/>
      <c r="B44" s="32" t="s">
        <v>179</v>
      </c>
      <c r="C44" s="30"/>
      <c r="D44" s="30"/>
      <c r="E44" s="56">
        <f t="shared" si="4"/>
        <v>6937</v>
      </c>
      <c r="F44" s="56">
        <f t="shared" si="4"/>
        <v>94</v>
      </c>
      <c r="G44" s="56">
        <f t="shared" si="4"/>
        <v>0</v>
      </c>
      <c r="H44" s="251">
        <f t="shared" si="1"/>
        <v>0</v>
      </c>
    </row>
    <row r="45" spans="1:8" ht="16.5">
      <c r="A45" s="29"/>
      <c r="B45" s="32" t="s">
        <v>209</v>
      </c>
      <c r="C45" s="30"/>
      <c r="D45" s="30"/>
      <c r="E45" s="56">
        <v>6937</v>
      </c>
      <c r="F45" s="57">
        <v>94</v>
      </c>
      <c r="G45" s="57">
        <v>0</v>
      </c>
      <c r="H45" s="251">
        <f t="shared" si="1"/>
        <v>0</v>
      </c>
    </row>
    <row r="46" spans="1:8" ht="16.5">
      <c r="A46" s="29" t="s">
        <v>210</v>
      </c>
      <c r="B46" s="32" t="s">
        <v>148</v>
      </c>
      <c r="C46" s="30" t="s">
        <v>178</v>
      </c>
      <c r="D46" s="30">
        <v>15</v>
      </c>
      <c r="E46" s="56">
        <f>E47+E51+E54+E66+E49</f>
        <v>1172</v>
      </c>
      <c r="F46" s="56">
        <f>F47+F51+F54+F66+F49</f>
        <v>3543</v>
      </c>
      <c r="G46" s="56">
        <f>G47+G51+G54+G66+G49</f>
        <v>-1668</v>
      </c>
      <c r="H46" s="251">
        <f t="shared" si="1"/>
        <v>-47.07874682472481</v>
      </c>
    </row>
    <row r="47" spans="1:8" ht="33">
      <c r="A47" s="29"/>
      <c r="B47" s="32" t="s">
        <v>215</v>
      </c>
      <c r="C47" s="30"/>
      <c r="D47" s="30"/>
      <c r="E47" s="56">
        <f>E48</f>
        <v>1063</v>
      </c>
      <c r="F47" s="56">
        <f>F48</f>
        <v>363</v>
      </c>
      <c r="G47" s="56">
        <f>G48</f>
        <v>240</v>
      </c>
      <c r="H47" s="251">
        <f t="shared" si="1"/>
        <v>66.11570247933885</v>
      </c>
    </row>
    <row r="48" spans="1:8" ht="33">
      <c r="A48" s="29"/>
      <c r="B48" s="32" t="s">
        <v>216</v>
      </c>
      <c r="C48" s="30"/>
      <c r="D48" s="30"/>
      <c r="E48" s="56">
        <v>1063</v>
      </c>
      <c r="F48" s="57">
        <v>363</v>
      </c>
      <c r="G48" s="57">
        <v>240</v>
      </c>
      <c r="H48" s="251">
        <f t="shared" si="1"/>
        <v>66.11570247933885</v>
      </c>
    </row>
    <row r="49" spans="1:8" ht="33">
      <c r="A49" s="29"/>
      <c r="B49" s="32" t="s">
        <v>710</v>
      </c>
      <c r="C49" s="30"/>
      <c r="D49" s="30"/>
      <c r="E49" s="56">
        <f>E50</f>
        <v>984</v>
      </c>
      <c r="F49" s="56">
        <f>F50</f>
        <v>168</v>
      </c>
      <c r="G49" s="56">
        <f>G50</f>
        <v>0</v>
      </c>
      <c r="H49" s="251">
        <f t="shared" si="1"/>
        <v>0</v>
      </c>
    </row>
    <row r="50" spans="1:8" ht="33">
      <c r="A50" s="29"/>
      <c r="B50" s="32" t="s">
        <v>216</v>
      </c>
      <c r="C50" s="30"/>
      <c r="D50" s="30"/>
      <c r="E50" s="56">
        <v>984</v>
      </c>
      <c r="F50" s="57">
        <v>168</v>
      </c>
      <c r="G50" s="57">
        <v>0</v>
      </c>
      <c r="H50" s="251">
        <f t="shared" si="1"/>
        <v>0</v>
      </c>
    </row>
    <row r="51" spans="1:8" ht="16.5">
      <c r="A51" s="29"/>
      <c r="B51" s="32" t="s">
        <v>206</v>
      </c>
      <c r="C51" s="30"/>
      <c r="D51" s="30"/>
      <c r="E51" s="56">
        <f>E53+E52</f>
        <v>-2559</v>
      </c>
      <c r="F51" s="56">
        <f>F53+F52</f>
        <v>2221</v>
      </c>
      <c r="G51" s="56">
        <f>G53+G52</f>
        <v>-2605</v>
      </c>
      <c r="H51" s="251"/>
    </row>
    <row r="52" spans="1:8" ht="33">
      <c r="A52" s="29"/>
      <c r="B52" s="32" t="s">
        <v>217</v>
      </c>
      <c r="C52" s="30"/>
      <c r="D52" s="30"/>
      <c r="E52" s="56">
        <v>28000</v>
      </c>
      <c r="F52" s="57">
        <v>9620</v>
      </c>
      <c r="G52" s="57">
        <v>3995</v>
      </c>
      <c r="H52" s="251">
        <f t="shared" si="1"/>
        <v>41.528066528066525</v>
      </c>
    </row>
    <row r="53" spans="1:8" ht="33">
      <c r="A53" s="29"/>
      <c r="B53" s="32" t="s">
        <v>218</v>
      </c>
      <c r="C53" s="30"/>
      <c r="D53" s="30"/>
      <c r="E53" s="56">
        <v>-30559</v>
      </c>
      <c r="F53" s="57">
        <v>-7399</v>
      </c>
      <c r="G53" s="57">
        <v>-6600</v>
      </c>
      <c r="H53" s="251">
        <f t="shared" si="1"/>
        <v>89.20124341127179</v>
      </c>
    </row>
    <row r="54" spans="1:8" ht="16.5">
      <c r="A54" s="29"/>
      <c r="B54" s="32" t="s">
        <v>179</v>
      </c>
      <c r="C54" s="30"/>
      <c r="D54" s="30"/>
      <c r="E54" s="56">
        <f>SUM(E55:E65)</f>
        <v>1639</v>
      </c>
      <c r="F54" s="56">
        <f>SUM(F55:F65)</f>
        <v>746</v>
      </c>
      <c r="G54" s="56">
        <f>SUM(G55:G65)</f>
        <v>652</v>
      </c>
      <c r="H54" s="251">
        <f t="shared" si="1"/>
        <v>87.39946380697052</v>
      </c>
    </row>
    <row r="55" spans="1:8" ht="16.5">
      <c r="A55" s="29"/>
      <c r="B55" s="32" t="s">
        <v>219</v>
      </c>
      <c r="C55" s="30"/>
      <c r="D55" s="30"/>
      <c r="E55" s="56">
        <v>47</v>
      </c>
      <c r="F55" s="57">
        <v>0</v>
      </c>
      <c r="G55" s="57">
        <v>0</v>
      </c>
      <c r="H55" s="251"/>
    </row>
    <row r="56" spans="1:8" ht="16.5">
      <c r="A56" s="29"/>
      <c r="B56" s="32" t="s">
        <v>220</v>
      </c>
      <c r="C56" s="30"/>
      <c r="D56" s="30"/>
      <c r="E56" s="56">
        <v>500</v>
      </c>
      <c r="F56" s="57">
        <v>200</v>
      </c>
      <c r="G56" s="57">
        <v>183</v>
      </c>
      <c r="H56" s="251">
        <f t="shared" si="1"/>
        <v>91.5</v>
      </c>
    </row>
    <row r="57" spans="1:8" ht="16.5">
      <c r="A57" s="29"/>
      <c r="B57" s="32" t="s">
        <v>221</v>
      </c>
      <c r="C57" s="30"/>
      <c r="D57" s="30"/>
      <c r="E57" s="56">
        <v>20</v>
      </c>
      <c r="F57" s="57">
        <v>0</v>
      </c>
      <c r="G57" s="57">
        <v>0</v>
      </c>
      <c r="H57" s="251"/>
    </row>
    <row r="58" spans="1:8" ht="33">
      <c r="A58" s="29"/>
      <c r="B58" s="35" t="s">
        <v>719</v>
      </c>
      <c r="C58" s="30"/>
      <c r="D58" s="30"/>
      <c r="E58" s="58">
        <v>454</v>
      </c>
      <c r="F58" s="59">
        <v>74</v>
      </c>
      <c r="G58" s="59">
        <v>54</v>
      </c>
      <c r="H58" s="251">
        <f t="shared" si="1"/>
        <v>72.97297297297297</v>
      </c>
    </row>
    <row r="59" spans="1:8" ht="16.5">
      <c r="A59" s="29"/>
      <c r="B59" s="32" t="s">
        <v>222</v>
      </c>
      <c r="C59" s="30"/>
      <c r="D59" s="30"/>
      <c r="E59" s="58">
        <v>194</v>
      </c>
      <c r="F59" s="59">
        <v>48</v>
      </c>
      <c r="G59" s="59">
        <v>0</v>
      </c>
      <c r="H59" s="251"/>
    </row>
    <row r="60" spans="1:8" ht="33">
      <c r="A60" s="29"/>
      <c r="B60" s="32" t="s">
        <v>704</v>
      </c>
      <c r="C60" s="30"/>
      <c r="D60" s="30"/>
      <c r="E60" s="56">
        <v>50</v>
      </c>
      <c r="F60" s="57">
        <v>50</v>
      </c>
      <c r="G60" s="57">
        <v>50</v>
      </c>
      <c r="H60" s="251">
        <f t="shared" si="1"/>
        <v>100</v>
      </c>
    </row>
    <row r="61" spans="1:8" ht="33">
      <c r="A61" s="29"/>
      <c r="B61" s="32" t="s">
        <v>705</v>
      </c>
      <c r="C61" s="30"/>
      <c r="D61" s="30"/>
      <c r="E61" s="56">
        <v>171</v>
      </c>
      <c r="F61" s="57">
        <v>171</v>
      </c>
      <c r="G61" s="57">
        <v>162</v>
      </c>
      <c r="H61" s="251">
        <f t="shared" si="1"/>
        <v>94.73684210526315</v>
      </c>
    </row>
    <row r="62" spans="1:8" ht="33">
      <c r="A62" s="29"/>
      <c r="B62" s="32" t="s">
        <v>706</v>
      </c>
      <c r="C62" s="30"/>
      <c r="D62" s="30"/>
      <c r="E62" s="56">
        <v>34</v>
      </c>
      <c r="F62" s="57">
        <v>34</v>
      </c>
      <c r="G62" s="57">
        <v>34</v>
      </c>
      <c r="H62" s="251">
        <f t="shared" si="1"/>
        <v>100</v>
      </c>
    </row>
    <row r="63" spans="1:8" ht="33">
      <c r="A63" s="29"/>
      <c r="B63" s="32" t="s">
        <v>707</v>
      </c>
      <c r="C63" s="30"/>
      <c r="D63" s="30"/>
      <c r="E63" s="56">
        <v>4</v>
      </c>
      <c r="F63" s="57">
        <v>4</v>
      </c>
      <c r="G63" s="57">
        <v>4</v>
      </c>
      <c r="H63" s="251">
        <f t="shared" si="1"/>
        <v>100</v>
      </c>
    </row>
    <row r="64" spans="1:8" ht="33">
      <c r="A64" s="29"/>
      <c r="B64" s="32" t="s">
        <v>505</v>
      </c>
      <c r="C64" s="30"/>
      <c r="D64" s="30"/>
      <c r="E64" s="56">
        <v>34</v>
      </c>
      <c r="F64" s="57">
        <v>34</v>
      </c>
      <c r="G64" s="57">
        <v>34</v>
      </c>
      <c r="H64" s="251">
        <f t="shared" si="1"/>
        <v>100</v>
      </c>
    </row>
    <row r="65" spans="1:8" ht="16.5">
      <c r="A65" s="29"/>
      <c r="B65" s="32" t="s">
        <v>708</v>
      </c>
      <c r="C65" s="30"/>
      <c r="D65" s="30"/>
      <c r="E65" s="56">
        <v>131</v>
      </c>
      <c r="F65" s="57">
        <v>131</v>
      </c>
      <c r="G65" s="57">
        <v>131</v>
      </c>
      <c r="H65" s="251">
        <f t="shared" si="1"/>
        <v>100</v>
      </c>
    </row>
    <row r="66" spans="1:8" ht="33">
      <c r="A66" s="29"/>
      <c r="B66" s="32" t="s">
        <v>709</v>
      </c>
      <c r="C66" s="30"/>
      <c r="D66" s="30"/>
      <c r="E66" s="56">
        <f>E67</f>
        <v>45</v>
      </c>
      <c r="F66" s="56">
        <f>F67</f>
        <v>45</v>
      </c>
      <c r="G66" s="56">
        <f>G67</f>
        <v>45</v>
      </c>
      <c r="H66" s="251">
        <f t="shared" si="1"/>
        <v>100</v>
      </c>
    </row>
    <row r="67" spans="1:8" ht="33">
      <c r="A67" s="29"/>
      <c r="B67" s="32" t="s">
        <v>189</v>
      </c>
      <c r="C67" s="30"/>
      <c r="D67" s="30"/>
      <c r="E67" s="56">
        <v>45</v>
      </c>
      <c r="F67" s="57">
        <v>45</v>
      </c>
      <c r="G67" s="57">
        <v>45</v>
      </c>
      <c r="H67" s="251">
        <f t="shared" si="1"/>
        <v>100</v>
      </c>
    </row>
    <row r="68" spans="1:8" ht="17.25" thickBot="1">
      <c r="A68" s="29"/>
      <c r="B68" s="32"/>
      <c r="C68" s="30"/>
      <c r="D68" s="30"/>
      <c r="E68" s="56"/>
      <c r="F68" s="57"/>
      <c r="G68" s="57"/>
      <c r="H68" s="250"/>
    </row>
    <row r="69" spans="1:8" ht="51" thickBot="1" thickTop="1">
      <c r="A69" s="38" t="s">
        <v>223</v>
      </c>
      <c r="B69" s="39" t="s">
        <v>224</v>
      </c>
      <c r="C69" s="40" t="s">
        <v>225</v>
      </c>
      <c r="D69" s="40"/>
      <c r="E69" s="60">
        <f>E71+E76+E82</f>
        <v>61513</v>
      </c>
      <c r="F69" s="60">
        <f>F71+F76+F82</f>
        <v>20016</v>
      </c>
      <c r="G69" s="60">
        <f>G71+G76+G82</f>
        <v>18803</v>
      </c>
      <c r="H69" s="249">
        <f>G69/F69*100</f>
        <v>93.9398481215028</v>
      </c>
    </row>
    <row r="70" spans="1:8" ht="17.25" thickTop="1">
      <c r="A70" s="29"/>
      <c r="B70" s="32"/>
      <c r="C70" s="30"/>
      <c r="D70" s="30"/>
      <c r="E70" s="56"/>
      <c r="F70" s="57"/>
      <c r="G70" s="57"/>
      <c r="H70" s="250"/>
    </row>
    <row r="71" spans="1:8" ht="16.5">
      <c r="A71" s="34" t="s">
        <v>226</v>
      </c>
      <c r="B71" s="42" t="s">
        <v>229</v>
      </c>
      <c r="C71" s="30" t="s">
        <v>227</v>
      </c>
      <c r="D71" s="30" t="s">
        <v>230</v>
      </c>
      <c r="E71" s="56">
        <f>E72</f>
        <v>47597</v>
      </c>
      <c r="F71" s="56">
        <f>F72</f>
        <v>15482</v>
      </c>
      <c r="G71" s="56">
        <f>G72</f>
        <v>14439</v>
      </c>
      <c r="H71" s="251">
        <f aca="true" t="shared" si="5" ref="H71:H83">G71/F71*100</f>
        <v>93.2631442966025</v>
      </c>
    </row>
    <row r="72" spans="1:8" ht="16.5">
      <c r="A72" s="34"/>
      <c r="B72" s="42" t="s">
        <v>231</v>
      </c>
      <c r="C72" s="30"/>
      <c r="D72" s="30"/>
      <c r="E72" s="56">
        <f>E73+E74+E75</f>
        <v>47597</v>
      </c>
      <c r="F72" s="56">
        <f>F73+F74+F75</f>
        <v>15482</v>
      </c>
      <c r="G72" s="56">
        <f>G73+G74+G75</f>
        <v>14439</v>
      </c>
      <c r="H72" s="251">
        <f t="shared" si="5"/>
        <v>93.2631442966025</v>
      </c>
    </row>
    <row r="73" spans="1:8" ht="16.5">
      <c r="A73" s="29"/>
      <c r="B73" s="32" t="s">
        <v>232</v>
      </c>
      <c r="C73" s="30"/>
      <c r="D73" s="30"/>
      <c r="E73" s="56">
        <v>47112</v>
      </c>
      <c r="F73" s="57">
        <v>15110</v>
      </c>
      <c r="G73" s="57">
        <v>14105</v>
      </c>
      <c r="H73" s="251">
        <f t="shared" si="5"/>
        <v>93.34877564526803</v>
      </c>
    </row>
    <row r="74" spans="1:8" ht="29.25" customHeight="1">
      <c r="A74" s="29"/>
      <c r="B74" s="32" t="s">
        <v>233</v>
      </c>
      <c r="C74" s="30"/>
      <c r="D74" s="30"/>
      <c r="E74" s="56">
        <v>150</v>
      </c>
      <c r="F74" s="57">
        <v>37</v>
      </c>
      <c r="G74" s="57">
        <v>0</v>
      </c>
      <c r="H74" s="251">
        <f t="shared" si="5"/>
        <v>0</v>
      </c>
    </row>
    <row r="75" spans="1:8" ht="49.5">
      <c r="A75" s="29"/>
      <c r="B75" s="32" t="s">
        <v>711</v>
      </c>
      <c r="C75" s="30"/>
      <c r="D75" s="30"/>
      <c r="E75" s="56">
        <v>335</v>
      </c>
      <c r="F75" s="57">
        <v>335</v>
      </c>
      <c r="G75" s="57">
        <v>334</v>
      </c>
      <c r="H75" s="251">
        <f t="shared" si="5"/>
        <v>99.70149253731343</v>
      </c>
    </row>
    <row r="76" spans="1:8" ht="31.5" customHeight="1">
      <c r="A76" s="29" t="s">
        <v>228</v>
      </c>
      <c r="B76" s="32" t="s">
        <v>236</v>
      </c>
      <c r="C76" s="30" t="s">
        <v>227</v>
      </c>
      <c r="D76" s="30" t="s">
        <v>237</v>
      </c>
      <c r="E76" s="56">
        <f>E77+E80</f>
        <v>971</v>
      </c>
      <c r="F76" s="56">
        <f>F77+F80</f>
        <v>409</v>
      </c>
      <c r="G76" s="56">
        <f>G77+G80</f>
        <v>337</v>
      </c>
      <c r="H76" s="251">
        <f t="shared" si="5"/>
        <v>82.3960880195599</v>
      </c>
    </row>
    <row r="77" spans="1:8" ht="16.5">
      <c r="A77" s="29"/>
      <c r="B77" s="32" t="s">
        <v>238</v>
      </c>
      <c r="C77" s="30"/>
      <c r="D77" s="30"/>
      <c r="E77" s="56">
        <f>E78+E79</f>
        <v>821</v>
      </c>
      <c r="F77" s="56">
        <f>F78+F79</f>
        <v>409</v>
      </c>
      <c r="G77" s="56">
        <f>G78+G79</f>
        <v>337</v>
      </c>
      <c r="H77" s="251">
        <f t="shared" si="5"/>
        <v>82.3960880195599</v>
      </c>
    </row>
    <row r="78" spans="1:8" ht="33">
      <c r="A78" s="29"/>
      <c r="B78" s="32" t="s">
        <v>239</v>
      </c>
      <c r="C78" s="30"/>
      <c r="D78" s="30"/>
      <c r="E78" s="56">
        <v>100</v>
      </c>
      <c r="F78" s="57">
        <v>5</v>
      </c>
      <c r="G78" s="57">
        <v>0</v>
      </c>
      <c r="H78" s="251">
        <f t="shared" si="5"/>
        <v>0</v>
      </c>
    </row>
    <row r="79" spans="1:8" ht="33">
      <c r="A79" s="29"/>
      <c r="B79" s="32" t="s">
        <v>240</v>
      </c>
      <c r="C79" s="30"/>
      <c r="D79" s="30"/>
      <c r="E79" s="56">
        <v>721</v>
      </c>
      <c r="F79" s="57">
        <v>404</v>
      </c>
      <c r="G79" s="57">
        <v>337</v>
      </c>
      <c r="H79" s="251">
        <f t="shared" si="5"/>
        <v>83.41584158415841</v>
      </c>
    </row>
    <row r="80" spans="1:8" ht="33">
      <c r="A80" s="29"/>
      <c r="B80" s="32" t="s">
        <v>241</v>
      </c>
      <c r="C80" s="30"/>
      <c r="D80" s="30"/>
      <c r="E80" s="56">
        <f>E81</f>
        <v>150</v>
      </c>
      <c r="F80" s="56">
        <f>F81</f>
        <v>0</v>
      </c>
      <c r="G80" s="56">
        <f>G81</f>
        <v>0</v>
      </c>
      <c r="H80" s="251"/>
    </row>
    <row r="81" spans="1:8" ht="33">
      <c r="A81" s="29"/>
      <c r="B81" s="32" t="s">
        <v>240</v>
      </c>
      <c r="C81" s="30"/>
      <c r="D81" s="30"/>
      <c r="E81" s="56">
        <v>150</v>
      </c>
      <c r="F81" s="57">
        <v>0</v>
      </c>
      <c r="G81" s="57">
        <v>0</v>
      </c>
      <c r="H81" s="251"/>
    </row>
    <row r="82" spans="1:8" ht="16.5">
      <c r="A82" s="29" t="s">
        <v>234</v>
      </c>
      <c r="B82" s="32" t="s">
        <v>149</v>
      </c>
      <c r="C82" s="30" t="s">
        <v>227</v>
      </c>
      <c r="D82" s="30" t="s">
        <v>242</v>
      </c>
      <c r="E82" s="56">
        <f>E83</f>
        <v>12945</v>
      </c>
      <c r="F82" s="56">
        <f>F83</f>
        <v>4125</v>
      </c>
      <c r="G82" s="56">
        <f>G83</f>
        <v>4027</v>
      </c>
      <c r="H82" s="251">
        <f t="shared" si="5"/>
        <v>97.62424242424242</v>
      </c>
    </row>
    <row r="83" spans="1:8" ht="16.5">
      <c r="A83" s="29"/>
      <c r="B83" s="32" t="s">
        <v>243</v>
      </c>
      <c r="C83" s="30"/>
      <c r="D83" s="30"/>
      <c r="E83" s="56">
        <v>12945</v>
      </c>
      <c r="F83" s="57">
        <v>4125</v>
      </c>
      <c r="G83" s="57">
        <v>4027</v>
      </c>
      <c r="H83" s="251">
        <f t="shared" si="5"/>
        <v>97.62424242424242</v>
      </c>
    </row>
    <row r="84" spans="1:8" ht="17.25" thickBot="1">
      <c r="A84" s="29"/>
      <c r="B84" s="32"/>
      <c r="C84" s="30"/>
      <c r="D84" s="30"/>
      <c r="E84" s="56"/>
      <c r="F84" s="57"/>
      <c r="G84" s="57"/>
      <c r="H84" s="250"/>
    </row>
    <row r="85" spans="1:8" ht="21.75" customHeight="1" thickBot="1" thickTop="1">
      <c r="A85" s="43" t="s">
        <v>244</v>
      </c>
      <c r="B85" s="39" t="s">
        <v>245</v>
      </c>
      <c r="C85" s="40" t="s">
        <v>235</v>
      </c>
      <c r="D85" s="40"/>
      <c r="E85" s="60">
        <f>E87+E90</f>
        <v>21935</v>
      </c>
      <c r="F85" s="60">
        <f>F87+F90</f>
        <v>5962</v>
      </c>
      <c r="G85" s="60">
        <f>G87+G90</f>
        <v>5781</v>
      </c>
      <c r="H85" s="249">
        <f>G85/F85*100</f>
        <v>96.96410600469642</v>
      </c>
    </row>
    <row r="86" spans="1:8" ht="17.25" thickTop="1">
      <c r="A86" s="29"/>
      <c r="B86" s="32"/>
      <c r="C86" s="30"/>
      <c r="D86" s="30"/>
      <c r="E86" s="56"/>
      <c r="F86" s="57"/>
      <c r="G86" s="57"/>
      <c r="H86" s="250"/>
    </row>
    <row r="87" spans="1:8" ht="16.5">
      <c r="A87" s="29" t="s">
        <v>246</v>
      </c>
      <c r="B87" s="32" t="s">
        <v>247</v>
      </c>
      <c r="C87" s="30" t="s">
        <v>235</v>
      </c>
      <c r="D87" s="30" t="s">
        <v>248</v>
      </c>
      <c r="E87" s="56">
        <f aca="true" t="shared" si="6" ref="E87:G88">E88</f>
        <v>13650</v>
      </c>
      <c r="F87" s="56">
        <f t="shared" si="6"/>
        <v>3457</v>
      </c>
      <c r="G87" s="56">
        <f t="shared" si="6"/>
        <v>3457</v>
      </c>
      <c r="H87" s="251">
        <f aca="true" t="shared" si="7" ref="H87:H96">G87/F87*100</f>
        <v>100</v>
      </c>
    </row>
    <row r="88" spans="1:8" ht="49.5">
      <c r="A88" s="29"/>
      <c r="B88" s="32" t="s">
        <v>249</v>
      </c>
      <c r="C88" s="30"/>
      <c r="D88" s="30"/>
      <c r="E88" s="56">
        <f t="shared" si="6"/>
        <v>13650</v>
      </c>
      <c r="F88" s="56">
        <f t="shared" si="6"/>
        <v>3457</v>
      </c>
      <c r="G88" s="56">
        <f t="shared" si="6"/>
        <v>3457</v>
      </c>
      <c r="H88" s="251">
        <f t="shared" si="7"/>
        <v>100</v>
      </c>
    </row>
    <row r="89" spans="1:8" ht="33">
      <c r="A89" s="29"/>
      <c r="B89" s="32" t="s">
        <v>250</v>
      </c>
      <c r="C89" s="30"/>
      <c r="D89" s="30"/>
      <c r="E89" s="56">
        <v>13650</v>
      </c>
      <c r="F89" s="57">
        <v>3457</v>
      </c>
      <c r="G89" s="57">
        <v>3457</v>
      </c>
      <c r="H89" s="251">
        <f t="shared" si="7"/>
        <v>100</v>
      </c>
    </row>
    <row r="90" spans="1:8" ht="33">
      <c r="A90" s="29" t="s">
        <v>251</v>
      </c>
      <c r="B90" s="32" t="s">
        <v>150</v>
      </c>
      <c r="C90" s="30" t="s">
        <v>235</v>
      </c>
      <c r="D90" s="30" t="s">
        <v>252</v>
      </c>
      <c r="E90" s="56">
        <f>E91+E95+E93</f>
        <v>8285</v>
      </c>
      <c r="F90" s="56">
        <f>F91+F95+F93</f>
        <v>2505</v>
      </c>
      <c r="G90" s="56">
        <f>G91+G95+G93</f>
        <v>2324</v>
      </c>
      <c r="H90" s="251">
        <f t="shared" si="7"/>
        <v>92.77445109780439</v>
      </c>
    </row>
    <row r="91" spans="1:8" ht="34.5" customHeight="1">
      <c r="A91" s="29"/>
      <c r="B91" s="32" t="s">
        <v>253</v>
      </c>
      <c r="C91" s="30"/>
      <c r="D91" s="30"/>
      <c r="E91" s="56">
        <f>E92</f>
        <v>745</v>
      </c>
      <c r="F91" s="56">
        <f>F92</f>
        <v>60</v>
      </c>
      <c r="G91" s="56">
        <f>G92</f>
        <v>0</v>
      </c>
      <c r="H91" s="251">
        <f t="shared" si="7"/>
        <v>0</v>
      </c>
    </row>
    <row r="92" spans="1:8" ht="66">
      <c r="A92" s="29"/>
      <c r="B92" s="32" t="s">
        <v>254</v>
      </c>
      <c r="C92" s="30"/>
      <c r="D92" s="30"/>
      <c r="E92" s="56">
        <v>745</v>
      </c>
      <c r="F92" s="57">
        <v>60</v>
      </c>
      <c r="G92" s="57">
        <v>0</v>
      </c>
      <c r="H92" s="251">
        <f t="shared" si="7"/>
        <v>0</v>
      </c>
    </row>
    <row r="93" spans="1:8" ht="16.5">
      <c r="A93" s="29"/>
      <c r="B93" s="32" t="s">
        <v>712</v>
      </c>
      <c r="C93" s="30"/>
      <c r="D93" s="30"/>
      <c r="E93" s="56">
        <f>E94</f>
        <v>40</v>
      </c>
      <c r="F93" s="56">
        <f>F94</f>
        <v>40</v>
      </c>
      <c r="G93" s="56">
        <f>G94</f>
        <v>9</v>
      </c>
      <c r="H93" s="251">
        <f t="shared" si="7"/>
        <v>22.5</v>
      </c>
    </row>
    <row r="94" spans="1:8" ht="66">
      <c r="A94" s="29"/>
      <c r="B94" s="32" t="s">
        <v>254</v>
      </c>
      <c r="C94" s="30"/>
      <c r="D94" s="30"/>
      <c r="E94" s="56">
        <v>40</v>
      </c>
      <c r="F94" s="57">
        <v>40</v>
      </c>
      <c r="G94" s="57">
        <v>9</v>
      </c>
      <c r="H94" s="251">
        <f t="shared" si="7"/>
        <v>22.5</v>
      </c>
    </row>
    <row r="95" spans="1:8" ht="33">
      <c r="A95" s="29"/>
      <c r="B95" s="32" t="s">
        <v>213</v>
      </c>
      <c r="C95" s="30"/>
      <c r="D95" s="30"/>
      <c r="E95" s="56">
        <f>E96</f>
        <v>7500</v>
      </c>
      <c r="F95" s="57">
        <f>F96</f>
        <v>2405</v>
      </c>
      <c r="G95" s="57">
        <f>G96</f>
        <v>2315</v>
      </c>
      <c r="H95" s="251">
        <f t="shared" si="7"/>
        <v>96.25779625779626</v>
      </c>
    </row>
    <row r="96" spans="1:8" ht="16.5">
      <c r="A96" s="29"/>
      <c r="B96" s="32" t="s">
        <v>212</v>
      </c>
      <c r="C96" s="30"/>
      <c r="D96" s="30"/>
      <c r="E96" s="56">
        <v>7500</v>
      </c>
      <c r="F96" s="57">
        <v>2405</v>
      </c>
      <c r="G96" s="57">
        <v>2315</v>
      </c>
      <c r="H96" s="251">
        <f t="shared" si="7"/>
        <v>96.25779625779626</v>
      </c>
    </row>
    <row r="97" spans="1:8" ht="17.25" thickBot="1">
      <c r="A97" s="29"/>
      <c r="B97" s="32"/>
      <c r="C97" s="30"/>
      <c r="D97" s="30"/>
      <c r="E97" s="56"/>
      <c r="F97" s="57"/>
      <c r="G97" s="57"/>
      <c r="H97" s="250"/>
    </row>
    <row r="98" spans="1:8" ht="21.75" customHeight="1" thickBot="1" thickTop="1">
      <c r="A98" s="43" t="s">
        <v>256</v>
      </c>
      <c r="B98" s="39" t="s">
        <v>257</v>
      </c>
      <c r="C98" s="40" t="s">
        <v>258</v>
      </c>
      <c r="D98" s="40"/>
      <c r="E98" s="60">
        <f>E100+E113+E151</f>
        <v>341612</v>
      </c>
      <c r="F98" s="60">
        <f>F100+F113+F151</f>
        <v>86687</v>
      </c>
      <c r="G98" s="60">
        <f>G100+G113+G151</f>
        <v>83250</v>
      </c>
      <c r="H98" s="249">
        <f>G98/F98*100</f>
        <v>96.03516098146204</v>
      </c>
    </row>
    <row r="99" spans="1:8" ht="17.25" thickTop="1">
      <c r="A99" s="29"/>
      <c r="B99" s="32"/>
      <c r="C99" s="30"/>
      <c r="D99" s="30"/>
      <c r="E99" s="56"/>
      <c r="F99" s="57"/>
      <c r="G99" s="57"/>
      <c r="H99" s="250"/>
    </row>
    <row r="100" spans="1:8" ht="16.5">
      <c r="A100" s="29" t="s">
        <v>259</v>
      </c>
      <c r="B100" s="32" t="s">
        <v>260</v>
      </c>
      <c r="C100" s="30" t="s">
        <v>258</v>
      </c>
      <c r="D100" s="30" t="s">
        <v>178</v>
      </c>
      <c r="E100" s="56">
        <f>E101+E103+E105+E107+E109</f>
        <v>61682</v>
      </c>
      <c r="F100" s="56">
        <f>F101+F103+F105+F107+F109</f>
        <v>19844</v>
      </c>
      <c r="G100" s="56">
        <f>G101+G103+G105+G107+G109</f>
        <v>17490</v>
      </c>
      <c r="H100" s="251">
        <f aca="true" t="shared" si="8" ref="H100:H163">G100/F100*100</f>
        <v>88.13747228381375</v>
      </c>
    </row>
    <row r="101" spans="1:8" ht="16.5">
      <c r="A101" s="29"/>
      <c r="B101" s="32" t="s">
        <v>261</v>
      </c>
      <c r="C101" s="30"/>
      <c r="D101" s="30"/>
      <c r="E101" s="56">
        <f>E102</f>
        <v>6441</v>
      </c>
      <c r="F101" s="56">
        <f>F102</f>
        <v>2251</v>
      </c>
      <c r="G101" s="56">
        <f>G102</f>
        <v>2251</v>
      </c>
      <c r="H101" s="251">
        <f t="shared" si="8"/>
        <v>100</v>
      </c>
    </row>
    <row r="102" spans="1:8" ht="49.5">
      <c r="A102" s="29"/>
      <c r="B102" s="32" t="s">
        <v>262</v>
      </c>
      <c r="C102" s="30"/>
      <c r="D102" s="30"/>
      <c r="E102" s="56">
        <v>6441</v>
      </c>
      <c r="F102" s="57">
        <v>2251</v>
      </c>
      <c r="G102" s="57">
        <v>2251</v>
      </c>
      <c r="H102" s="251">
        <f t="shared" si="8"/>
        <v>100</v>
      </c>
    </row>
    <row r="103" spans="1:8" ht="16.5">
      <c r="A103" s="29"/>
      <c r="B103" s="32" t="s">
        <v>263</v>
      </c>
      <c r="C103" s="30"/>
      <c r="D103" s="30"/>
      <c r="E103" s="56">
        <f>E104</f>
        <v>5703</v>
      </c>
      <c r="F103" s="56">
        <f>F104</f>
        <v>1813</v>
      </c>
      <c r="G103" s="56">
        <f>G104</f>
        <v>1813</v>
      </c>
      <c r="H103" s="251">
        <f t="shared" si="8"/>
        <v>100</v>
      </c>
    </row>
    <row r="104" spans="1:8" ht="49.5">
      <c r="A104" s="29"/>
      <c r="B104" s="32" t="s">
        <v>262</v>
      </c>
      <c r="C104" s="30"/>
      <c r="D104" s="30"/>
      <c r="E104" s="56">
        <v>5703</v>
      </c>
      <c r="F104" s="57">
        <v>1813</v>
      </c>
      <c r="G104" s="57">
        <v>1813</v>
      </c>
      <c r="H104" s="251">
        <f t="shared" si="8"/>
        <v>100</v>
      </c>
    </row>
    <row r="105" spans="1:8" ht="33">
      <c r="A105" s="29"/>
      <c r="B105" s="32" t="s">
        <v>264</v>
      </c>
      <c r="C105" s="30"/>
      <c r="D105" s="30"/>
      <c r="E105" s="56">
        <f>E106</f>
        <v>8254</v>
      </c>
      <c r="F105" s="56">
        <f>F106</f>
        <v>3386</v>
      </c>
      <c r="G105" s="56">
        <f>G106</f>
        <v>2327</v>
      </c>
      <c r="H105" s="251">
        <f t="shared" si="8"/>
        <v>68.72415829887774</v>
      </c>
    </row>
    <row r="106" spans="1:8" ht="49.5">
      <c r="A106" s="29"/>
      <c r="B106" s="32" t="s">
        <v>262</v>
      </c>
      <c r="C106" s="30"/>
      <c r="D106" s="30"/>
      <c r="E106" s="56">
        <v>8254</v>
      </c>
      <c r="F106" s="57">
        <v>3386</v>
      </c>
      <c r="G106" s="57">
        <v>2327</v>
      </c>
      <c r="H106" s="251">
        <f t="shared" si="8"/>
        <v>68.72415829887774</v>
      </c>
    </row>
    <row r="107" spans="1:8" ht="16.5">
      <c r="A107" s="29"/>
      <c r="B107" s="32" t="s">
        <v>265</v>
      </c>
      <c r="C107" s="30"/>
      <c r="D107" s="30"/>
      <c r="E107" s="56">
        <f>E108</f>
        <v>8744</v>
      </c>
      <c r="F107" s="56">
        <f>F108</f>
        <v>4518</v>
      </c>
      <c r="G107" s="56">
        <f>G108</f>
        <v>4276</v>
      </c>
      <c r="H107" s="251">
        <f t="shared" si="8"/>
        <v>94.64364763169544</v>
      </c>
    </row>
    <row r="108" spans="1:8" ht="49.5">
      <c r="A108" s="29"/>
      <c r="B108" s="32" t="s">
        <v>262</v>
      </c>
      <c r="C108" s="30"/>
      <c r="D108" s="30"/>
      <c r="E108" s="56">
        <v>8744</v>
      </c>
      <c r="F108" s="57">
        <v>4518</v>
      </c>
      <c r="G108" s="57">
        <v>4276</v>
      </c>
      <c r="H108" s="251">
        <f t="shared" si="8"/>
        <v>94.64364763169544</v>
      </c>
    </row>
    <row r="109" spans="1:8" ht="33">
      <c r="A109" s="29"/>
      <c r="B109" s="44" t="s">
        <v>266</v>
      </c>
      <c r="C109" s="30"/>
      <c r="D109" s="30"/>
      <c r="E109" s="56">
        <f>E110+E111+E112</f>
        <v>32540</v>
      </c>
      <c r="F109" s="56">
        <f>F110+F111+F112</f>
        <v>7876</v>
      </c>
      <c r="G109" s="56">
        <f>G110+G111+G112</f>
        <v>6823</v>
      </c>
      <c r="H109" s="251">
        <f t="shared" si="8"/>
        <v>86.63026917216861</v>
      </c>
    </row>
    <row r="110" spans="1:8" ht="16.5">
      <c r="A110" s="29"/>
      <c r="B110" s="32" t="s">
        <v>267</v>
      </c>
      <c r="C110" s="30"/>
      <c r="D110" s="30"/>
      <c r="E110" s="56">
        <v>14922</v>
      </c>
      <c r="F110" s="57">
        <v>3509</v>
      </c>
      <c r="G110" s="57">
        <v>2456</v>
      </c>
      <c r="H110" s="251">
        <f t="shared" si="8"/>
        <v>69.99145055571387</v>
      </c>
    </row>
    <row r="111" spans="1:8" ht="16.5">
      <c r="A111" s="29"/>
      <c r="B111" s="32" t="s">
        <v>268</v>
      </c>
      <c r="C111" s="30"/>
      <c r="D111" s="30"/>
      <c r="E111" s="56">
        <v>17468</v>
      </c>
      <c r="F111" s="57">
        <v>4367</v>
      </c>
      <c r="G111" s="57">
        <v>4367</v>
      </c>
      <c r="H111" s="251">
        <f t="shared" si="8"/>
        <v>100</v>
      </c>
    </row>
    <row r="112" spans="1:8" ht="16.5">
      <c r="A112" s="29"/>
      <c r="B112" s="32" t="s">
        <v>269</v>
      </c>
      <c r="C112" s="30"/>
      <c r="D112" s="30"/>
      <c r="E112" s="56">
        <v>150</v>
      </c>
      <c r="F112" s="57">
        <v>0</v>
      </c>
      <c r="G112" s="57">
        <v>0</v>
      </c>
      <c r="H112" s="251"/>
    </row>
    <row r="113" spans="1:8" ht="16.5">
      <c r="A113" s="29" t="s">
        <v>270</v>
      </c>
      <c r="B113" s="32" t="s">
        <v>271</v>
      </c>
      <c r="C113" s="30" t="s">
        <v>258</v>
      </c>
      <c r="D113" s="30" t="s">
        <v>230</v>
      </c>
      <c r="E113" s="56">
        <f>E114+E116+E118+E120+E123+E125+E127+E130+E133+E137+E139+E141+E143+E145+E147+E149</f>
        <v>128069</v>
      </c>
      <c r="F113" s="56">
        <f>F114+F116+F118+F120+F123+F125+F127+F130+F133+F137+F139+F141+F143+F145+F147+F149</f>
        <v>35066</v>
      </c>
      <c r="G113" s="56">
        <f>G114+G116+G118+G120+G123+G125+G127+G130+G133+G137+G139+G141+G143+G145+G147+G149</f>
        <v>32081</v>
      </c>
      <c r="H113" s="251">
        <f t="shared" si="8"/>
        <v>91.48748075058461</v>
      </c>
    </row>
    <row r="114" spans="1:8" ht="21" customHeight="1">
      <c r="A114" s="29"/>
      <c r="B114" s="32" t="s">
        <v>272</v>
      </c>
      <c r="C114" s="30"/>
      <c r="D114" s="30"/>
      <c r="E114" s="56">
        <f>E115</f>
        <v>5560</v>
      </c>
      <c r="F114" s="56">
        <f>F115</f>
        <v>2560</v>
      </c>
      <c r="G114" s="56">
        <f>G115</f>
        <v>2000</v>
      </c>
      <c r="H114" s="251">
        <f t="shared" si="8"/>
        <v>78.125</v>
      </c>
    </row>
    <row r="115" spans="1:8" ht="33">
      <c r="A115" s="29"/>
      <c r="B115" s="32" t="s">
        <v>273</v>
      </c>
      <c r="C115" s="30"/>
      <c r="D115" s="30"/>
      <c r="E115" s="56">
        <v>5560</v>
      </c>
      <c r="F115" s="57">
        <v>2560</v>
      </c>
      <c r="G115" s="57">
        <v>2000</v>
      </c>
      <c r="H115" s="251">
        <f t="shared" si="8"/>
        <v>78.125</v>
      </c>
    </row>
    <row r="116" spans="1:8" ht="33">
      <c r="A116" s="29"/>
      <c r="B116" s="32" t="s">
        <v>274</v>
      </c>
      <c r="C116" s="30"/>
      <c r="D116" s="30"/>
      <c r="E116" s="56">
        <f>E117</f>
        <v>2169</v>
      </c>
      <c r="F116" s="56">
        <f>F117</f>
        <v>635</v>
      </c>
      <c r="G116" s="56">
        <f>G117</f>
        <v>312</v>
      </c>
      <c r="H116" s="251">
        <f t="shared" si="8"/>
        <v>49.13385826771653</v>
      </c>
    </row>
    <row r="117" spans="1:8" ht="33">
      <c r="A117" s="29"/>
      <c r="B117" s="32" t="s">
        <v>275</v>
      </c>
      <c r="C117" s="30"/>
      <c r="D117" s="30"/>
      <c r="E117" s="56">
        <v>2169</v>
      </c>
      <c r="F117" s="57">
        <v>635</v>
      </c>
      <c r="G117" s="57">
        <v>312</v>
      </c>
      <c r="H117" s="251">
        <f t="shared" si="8"/>
        <v>49.13385826771653</v>
      </c>
    </row>
    <row r="118" spans="1:8" ht="16.5">
      <c r="A118" s="29"/>
      <c r="B118" s="32" t="s">
        <v>276</v>
      </c>
      <c r="C118" s="30"/>
      <c r="D118" s="30"/>
      <c r="E118" s="56">
        <f>E119</f>
        <v>17107</v>
      </c>
      <c r="F118" s="56">
        <f>F119</f>
        <v>5733</v>
      </c>
      <c r="G118" s="56">
        <f>G119</f>
        <v>5733</v>
      </c>
      <c r="H118" s="251">
        <f t="shared" si="8"/>
        <v>100</v>
      </c>
    </row>
    <row r="119" spans="1:8" ht="49.5">
      <c r="A119" s="29"/>
      <c r="B119" s="32" t="s">
        <v>277</v>
      </c>
      <c r="C119" s="30"/>
      <c r="D119" s="30"/>
      <c r="E119" s="56">
        <v>17107</v>
      </c>
      <c r="F119" s="57">
        <v>5733</v>
      </c>
      <c r="G119" s="57">
        <v>5733</v>
      </c>
      <c r="H119" s="251">
        <f t="shared" si="8"/>
        <v>100</v>
      </c>
    </row>
    <row r="120" spans="1:8" ht="16.5">
      <c r="A120" s="29"/>
      <c r="B120" s="32" t="s">
        <v>261</v>
      </c>
      <c r="C120" s="30"/>
      <c r="D120" s="30"/>
      <c r="E120" s="56">
        <f>E121+E122</f>
        <v>10075</v>
      </c>
      <c r="F120" s="56">
        <f>F121+F122</f>
        <v>2484</v>
      </c>
      <c r="G120" s="56">
        <f>G121+G122</f>
        <v>2434</v>
      </c>
      <c r="H120" s="251">
        <f t="shared" si="8"/>
        <v>97.98711755233495</v>
      </c>
    </row>
    <row r="121" spans="1:8" ht="34.5" customHeight="1">
      <c r="A121" s="29"/>
      <c r="B121" s="32" t="s">
        <v>278</v>
      </c>
      <c r="C121" s="30"/>
      <c r="D121" s="30"/>
      <c r="E121" s="56">
        <v>9585</v>
      </c>
      <c r="F121" s="57">
        <v>2374</v>
      </c>
      <c r="G121" s="57">
        <v>2374</v>
      </c>
      <c r="H121" s="251">
        <f t="shared" si="8"/>
        <v>100</v>
      </c>
    </row>
    <row r="122" spans="1:8" ht="16.5">
      <c r="A122" s="29"/>
      <c r="B122" s="32" t="s">
        <v>279</v>
      </c>
      <c r="C122" s="30"/>
      <c r="D122" s="30"/>
      <c r="E122" s="56">
        <v>490</v>
      </c>
      <c r="F122" s="57">
        <v>110</v>
      </c>
      <c r="G122" s="57">
        <v>60</v>
      </c>
      <c r="H122" s="251">
        <f t="shared" si="8"/>
        <v>54.54545454545454</v>
      </c>
    </row>
    <row r="123" spans="1:8" ht="16.5">
      <c r="A123" s="29"/>
      <c r="B123" s="32" t="s">
        <v>263</v>
      </c>
      <c r="C123" s="30"/>
      <c r="D123" s="30"/>
      <c r="E123" s="56">
        <f>E124</f>
        <v>6600</v>
      </c>
      <c r="F123" s="56">
        <f>F124</f>
        <v>1625</v>
      </c>
      <c r="G123" s="56">
        <f>G124</f>
        <v>1625</v>
      </c>
      <c r="H123" s="251">
        <f t="shared" si="8"/>
        <v>100</v>
      </c>
    </row>
    <row r="124" spans="1:8" ht="30" customHeight="1">
      <c r="A124" s="29"/>
      <c r="B124" s="32" t="s">
        <v>278</v>
      </c>
      <c r="C124" s="30"/>
      <c r="D124" s="30"/>
      <c r="E124" s="56">
        <v>6600</v>
      </c>
      <c r="F124" s="57">
        <v>1625</v>
      </c>
      <c r="G124" s="57">
        <v>1625</v>
      </c>
      <c r="H124" s="251">
        <f t="shared" si="8"/>
        <v>100</v>
      </c>
    </row>
    <row r="125" spans="1:8" ht="33">
      <c r="A125" s="29"/>
      <c r="B125" s="32" t="s">
        <v>264</v>
      </c>
      <c r="C125" s="30"/>
      <c r="D125" s="30"/>
      <c r="E125" s="56">
        <f>E126</f>
        <v>10240</v>
      </c>
      <c r="F125" s="56">
        <f>F126</f>
        <v>2620</v>
      </c>
      <c r="G125" s="56">
        <f>G126</f>
        <v>1395</v>
      </c>
      <c r="H125" s="251">
        <f t="shared" si="8"/>
        <v>53.24427480916031</v>
      </c>
    </row>
    <row r="126" spans="1:8" ht="33.75" customHeight="1">
      <c r="A126" s="29"/>
      <c r="B126" s="32" t="s">
        <v>278</v>
      </c>
      <c r="C126" s="30"/>
      <c r="D126" s="30"/>
      <c r="E126" s="56">
        <v>10240</v>
      </c>
      <c r="F126" s="57">
        <v>2620</v>
      </c>
      <c r="G126" s="57">
        <v>1395</v>
      </c>
      <c r="H126" s="251">
        <f t="shared" si="8"/>
        <v>53.24427480916031</v>
      </c>
    </row>
    <row r="127" spans="1:8" ht="16.5">
      <c r="A127" s="29"/>
      <c r="B127" s="32" t="s">
        <v>265</v>
      </c>
      <c r="C127" s="30"/>
      <c r="D127" s="30"/>
      <c r="E127" s="56">
        <f>E128+E129</f>
        <v>17385</v>
      </c>
      <c r="F127" s="56">
        <f>F128+F129</f>
        <v>4615</v>
      </c>
      <c r="G127" s="56">
        <f>G128+G129</f>
        <v>4431</v>
      </c>
      <c r="H127" s="251">
        <f t="shared" si="8"/>
        <v>96.01300108342362</v>
      </c>
    </row>
    <row r="128" spans="1:8" ht="32.25" customHeight="1">
      <c r="A128" s="29"/>
      <c r="B128" s="32" t="s">
        <v>278</v>
      </c>
      <c r="C128" s="30"/>
      <c r="D128" s="30"/>
      <c r="E128" s="56">
        <v>15781</v>
      </c>
      <c r="F128" s="57">
        <v>4221</v>
      </c>
      <c r="G128" s="57">
        <v>4221</v>
      </c>
      <c r="H128" s="251">
        <f t="shared" si="8"/>
        <v>100</v>
      </c>
    </row>
    <row r="129" spans="1:8" ht="16.5">
      <c r="A129" s="29"/>
      <c r="B129" s="32" t="s">
        <v>279</v>
      </c>
      <c r="C129" s="30"/>
      <c r="D129" s="30"/>
      <c r="E129" s="56">
        <v>1604</v>
      </c>
      <c r="F129" s="57">
        <v>394</v>
      </c>
      <c r="G129" s="57">
        <v>210</v>
      </c>
      <c r="H129" s="251">
        <f t="shared" si="8"/>
        <v>53.299492385786806</v>
      </c>
    </row>
    <row r="130" spans="1:8" ht="33">
      <c r="A130" s="29"/>
      <c r="B130" s="32" t="s">
        <v>280</v>
      </c>
      <c r="C130" s="30"/>
      <c r="D130" s="30"/>
      <c r="E130" s="56">
        <f>E131+E132</f>
        <v>3100</v>
      </c>
      <c r="F130" s="56">
        <f>F131+F132</f>
        <v>736</v>
      </c>
      <c r="G130" s="56">
        <f>G131+G132</f>
        <v>400</v>
      </c>
      <c r="H130" s="251">
        <f t="shared" si="8"/>
        <v>54.347826086956516</v>
      </c>
    </row>
    <row r="131" spans="1:8" ht="33">
      <c r="A131" s="29"/>
      <c r="B131" s="32" t="s">
        <v>281</v>
      </c>
      <c r="C131" s="30"/>
      <c r="D131" s="30"/>
      <c r="E131" s="56">
        <v>1200</v>
      </c>
      <c r="F131" s="57">
        <v>386</v>
      </c>
      <c r="G131" s="57">
        <v>200</v>
      </c>
      <c r="H131" s="251">
        <f t="shared" si="8"/>
        <v>51.813471502590666</v>
      </c>
    </row>
    <row r="132" spans="1:8" ht="16.5">
      <c r="A132" s="29"/>
      <c r="B132" s="32" t="s">
        <v>282</v>
      </c>
      <c r="C132" s="30"/>
      <c r="D132" s="30"/>
      <c r="E132" s="56">
        <v>1900</v>
      </c>
      <c r="F132" s="57">
        <v>350</v>
      </c>
      <c r="G132" s="57">
        <v>200</v>
      </c>
      <c r="H132" s="251">
        <f t="shared" si="8"/>
        <v>57.14285714285714</v>
      </c>
    </row>
    <row r="133" spans="1:8" ht="16.5">
      <c r="A133" s="29"/>
      <c r="B133" s="32" t="s">
        <v>283</v>
      </c>
      <c r="C133" s="30"/>
      <c r="D133" s="30"/>
      <c r="E133" s="56">
        <f>E134+E135+E136</f>
        <v>15316</v>
      </c>
      <c r="F133" s="56">
        <f>F134+F135+F136</f>
        <v>3316</v>
      </c>
      <c r="G133" s="56">
        <f>G134+G135+G136</f>
        <v>3009</v>
      </c>
      <c r="H133" s="251">
        <f t="shared" si="8"/>
        <v>90.74185765983113</v>
      </c>
    </row>
    <row r="134" spans="1:8" ht="32.25" customHeight="1">
      <c r="A134" s="29"/>
      <c r="B134" s="32" t="s">
        <v>278</v>
      </c>
      <c r="C134" s="30"/>
      <c r="D134" s="30"/>
      <c r="E134" s="56">
        <v>2250</v>
      </c>
      <c r="F134" s="57">
        <v>2100</v>
      </c>
      <c r="G134" s="57">
        <v>2100</v>
      </c>
      <c r="H134" s="251">
        <f t="shared" si="8"/>
        <v>100</v>
      </c>
    </row>
    <row r="135" spans="1:8" ht="16.5">
      <c r="A135" s="29"/>
      <c r="B135" s="32" t="s">
        <v>284</v>
      </c>
      <c r="C135" s="30"/>
      <c r="D135" s="30"/>
      <c r="E135" s="56">
        <v>9139</v>
      </c>
      <c r="F135" s="57">
        <v>0</v>
      </c>
      <c r="G135" s="57">
        <v>0</v>
      </c>
      <c r="H135" s="251"/>
    </row>
    <row r="136" spans="1:8" ht="16.5">
      <c r="A136" s="29"/>
      <c r="B136" s="32" t="s">
        <v>285</v>
      </c>
      <c r="C136" s="30"/>
      <c r="D136" s="30"/>
      <c r="E136" s="56">
        <v>3927</v>
      </c>
      <c r="F136" s="57">
        <v>1216</v>
      </c>
      <c r="G136" s="57">
        <v>909</v>
      </c>
      <c r="H136" s="251">
        <f t="shared" si="8"/>
        <v>74.75328947368422</v>
      </c>
    </row>
    <row r="137" spans="1:8" ht="49.5">
      <c r="A137" s="29"/>
      <c r="B137" s="32" t="s">
        <v>249</v>
      </c>
      <c r="C137" s="30"/>
      <c r="D137" s="30"/>
      <c r="E137" s="56">
        <f>E138</f>
        <v>23060</v>
      </c>
      <c r="F137" s="56">
        <f>F138</f>
        <v>6923</v>
      </c>
      <c r="G137" s="56">
        <f>G138</f>
        <v>6923</v>
      </c>
      <c r="H137" s="251">
        <f t="shared" si="8"/>
        <v>100</v>
      </c>
    </row>
    <row r="138" spans="1:8" ht="16.5">
      <c r="A138" s="29"/>
      <c r="B138" s="32" t="s">
        <v>286</v>
      </c>
      <c r="C138" s="30"/>
      <c r="D138" s="30"/>
      <c r="E138" s="56">
        <v>23060</v>
      </c>
      <c r="F138" s="57">
        <v>6923</v>
      </c>
      <c r="G138" s="57">
        <v>6923</v>
      </c>
      <c r="H138" s="251">
        <f t="shared" si="8"/>
        <v>100</v>
      </c>
    </row>
    <row r="139" spans="1:8" ht="16.5">
      <c r="A139" s="29"/>
      <c r="B139" s="32" t="s">
        <v>261</v>
      </c>
      <c r="C139" s="30"/>
      <c r="D139" s="30"/>
      <c r="E139" s="56">
        <f>E140</f>
        <v>4587</v>
      </c>
      <c r="F139" s="56">
        <f>F140</f>
        <v>1362</v>
      </c>
      <c r="G139" s="56">
        <f>G140</f>
        <v>1362</v>
      </c>
      <c r="H139" s="251">
        <f t="shared" si="8"/>
        <v>100</v>
      </c>
    </row>
    <row r="140" spans="1:8" ht="33">
      <c r="A140" s="29"/>
      <c r="B140" s="32" t="s">
        <v>287</v>
      </c>
      <c r="C140" s="30"/>
      <c r="D140" s="30"/>
      <c r="E140" s="56">
        <v>4587</v>
      </c>
      <c r="F140" s="57">
        <v>1362</v>
      </c>
      <c r="G140" s="57">
        <v>1362</v>
      </c>
      <c r="H140" s="251">
        <f t="shared" si="8"/>
        <v>100</v>
      </c>
    </row>
    <row r="141" spans="1:8" ht="16.5">
      <c r="A141" s="29"/>
      <c r="B141" s="32" t="s">
        <v>263</v>
      </c>
      <c r="C141" s="30"/>
      <c r="D141" s="30"/>
      <c r="E141" s="56">
        <f>E142</f>
        <v>586</v>
      </c>
      <c r="F141" s="56">
        <f>F142</f>
        <v>0</v>
      </c>
      <c r="G141" s="56">
        <f>G142</f>
        <v>0</v>
      </c>
      <c r="H141" s="251"/>
    </row>
    <row r="142" spans="1:8" ht="33">
      <c r="A142" s="29"/>
      <c r="B142" s="32" t="s">
        <v>287</v>
      </c>
      <c r="C142" s="30"/>
      <c r="D142" s="30"/>
      <c r="E142" s="56">
        <v>586</v>
      </c>
      <c r="F142" s="57">
        <v>0</v>
      </c>
      <c r="G142" s="57">
        <v>0</v>
      </c>
      <c r="H142" s="251"/>
    </row>
    <row r="143" spans="1:8" ht="33">
      <c r="A143" s="29"/>
      <c r="B143" s="32" t="s">
        <v>264</v>
      </c>
      <c r="C143" s="30"/>
      <c r="D143" s="30"/>
      <c r="E143" s="56">
        <f>E144</f>
        <v>3088</v>
      </c>
      <c r="F143" s="56">
        <f>F144</f>
        <v>881</v>
      </c>
      <c r="G143" s="56">
        <f>G144</f>
        <v>881</v>
      </c>
      <c r="H143" s="251">
        <f t="shared" si="8"/>
        <v>100</v>
      </c>
    </row>
    <row r="144" spans="1:8" ht="33">
      <c r="A144" s="29"/>
      <c r="B144" s="32" t="s">
        <v>287</v>
      </c>
      <c r="C144" s="30"/>
      <c r="D144" s="30"/>
      <c r="E144" s="56">
        <v>3088</v>
      </c>
      <c r="F144" s="57">
        <v>881</v>
      </c>
      <c r="G144" s="57">
        <v>881</v>
      </c>
      <c r="H144" s="251">
        <f t="shared" si="8"/>
        <v>100</v>
      </c>
    </row>
    <row r="145" spans="1:8" ht="16.5">
      <c r="A145" s="29"/>
      <c r="B145" s="32" t="s">
        <v>265</v>
      </c>
      <c r="C145" s="30"/>
      <c r="D145" s="30"/>
      <c r="E145" s="56">
        <f>E146</f>
        <v>5391</v>
      </c>
      <c r="F145" s="56">
        <f>F146</f>
        <v>1576</v>
      </c>
      <c r="G145" s="56">
        <f>G146</f>
        <v>1576</v>
      </c>
      <c r="H145" s="251">
        <f t="shared" si="8"/>
        <v>100</v>
      </c>
    </row>
    <row r="146" spans="1:8" ht="33">
      <c r="A146" s="29"/>
      <c r="B146" s="32" t="s">
        <v>287</v>
      </c>
      <c r="C146" s="30"/>
      <c r="D146" s="30"/>
      <c r="E146" s="56">
        <v>5391</v>
      </c>
      <c r="F146" s="57">
        <v>1576</v>
      </c>
      <c r="G146" s="57">
        <v>1576</v>
      </c>
      <c r="H146" s="251">
        <f t="shared" si="8"/>
        <v>100</v>
      </c>
    </row>
    <row r="147" spans="1:8" ht="16.5">
      <c r="A147" s="29"/>
      <c r="B147" s="32" t="s">
        <v>276</v>
      </c>
      <c r="C147" s="30"/>
      <c r="D147" s="30"/>
      <c r="E147" s="56">
        <f>E148</f>
        <v>3445</v>
      </c>
      <c r="F147" s="56">
        <f>F148</f>
        <v>0</v>
      </c>
      <c r="G147" s="56">
        <f>G148</f>
        <v>0</v>
      </c>
      <c r="H147" s="251"/>
    </row>
    <row r="148" spans="1:8" ht="33">
      <c r="A148" s="29"/>
      <c r="B148" s="32" t="s">
        <v>287</v>
      </c>
      <c r="C148" s="30"/>
      <c r="D148" s="30"/>
      <c r="E148" s="56">
        <v>3445</v>
      </c>
      <c r="F148" s="57">
        <v>0</v>
      </c>
      <c r="G148" s="57">
        <v>0</v>
      </c>
      <c r="H148" s="251"/>
    </row>
    <row r="149" spans="1:8" ht="49.5">
      <c r="A149" s="29"/>
      <c r="B149" s="32" t="s">
        <v>249</v>
      </c>
      <c r="C149" s="30"/>
      <c r="D149" s="30"/>
      <c r="E149" s="56">
        <f>E150</f>
        <v>360</v>
      </c>
      <c r="F149" s="56">
        <f>F150</f>
        <v>0</v>
      </c>
      <c r="G149" s="56">
        <f>G150</f>
        <v>0</v>
      </c>
      <c r="H149" s="251"/>
    </row>
    <row r="150" spans="1:8" ht="33">
      <c r="A150" s="29"/>
      <c r="B150" s="32" t="s">
        <v>287</v>
      </c>
      <c r="C150" s="30"/>
      <c r="D150" s="30"/>
      <c r="E150" s="56">
        <v>360</v>
      </c>
      <c r="F150" s="57">
        <v>0</v>
      </c>
      <c r="G150" s="57">
        <v>0</v>
      </c>
      <c r="H150" s="251"/>
    </row>
    <row r="151" spans="1:8" ht="33.75" customHeight="1">
      <c r="A151" s="29" t="s">
        <v>288</v>
      </c>
      <c r="B151" s="32" t="s">
        <v>289</v>
      </c>
      <c r="C151" s="30" t="s">
        <v>258</v>
      </c>
      <c r="D151" s="30" t="s">
        <v>235</v>
      </c>
      <c r="E151" s="56">
        <f>E152+E156+E158+E154</f>
        <v>151861</v>
      </c>
      <c r="F151" s="56">
        <f>F152+F156+F158+F154</f>
        <v>31777</v>
      </c>
      <c r="G151" s="56">
        <f>G152+G156+G158+G154</f>
        <v>33679</v>
      </c>
      <c r="H151" s="251">
        <f t="shared" si="8"/>
        <v>105.98546118261636</v>
      </c>
    </row>
    <row r="152" spans="1:8" ht="16.5">
      <c r="A152" s="29"/>
      <c r="B152" s="32" t="s">
        <v>290</v>
      </c>
      <c r="C152" s="30"/>
      <c r="D152" s="30"/>
      <c r="E152" s="56">
        <f>E153</f>
        <v>4500</v>
      </c>
      <c r="F152" s="56">
        <f>F153</f>
        <v>1186</v>
      </c>
      <c r="G152" s="56">
        <f>G153</f>
        <v>764</v>
      </c>
      <c r="H152" s="251">
        <f t="shared" si="8"/>
        <v>64.41821247892075</v>
      </c>
    </row>
    <row r="153" spans="1:8" ht="16.5">
      <c r="A153" s="29"/>
      <c r="B153" s="32" t="s">
        <v>291</v>
      </c>
      <c r="C153" s="30"/>
      <c r="D153" s="30"/>
      <c r="E153" s="56">
        <v>4500</v>
      </c>
      <c r="F153" s="57">
        <v>1186</v>
      </c>
      <c r="G153" s="57">
        <v>764</v>
      </c>
      <c r="H153" s="251">
        <f t="shared" si="8"/>
        <v>64.41821247892075</v>
      </c>
    </row>
    <row r="154" spans="1:8" ht="16.5">
      <c r="A154" s="29"/>
      <c r="B154" s="32" t="s">
        <v>283</v>
      </c>
      <c r="C154" s="30"/>
      <c r="D154" s="30"/>
      <c r="E154" s="56">
        <f>E155</f>
        <v>150</v>
      </c>
      <c r="F154" s="56">
        <f>F155</f>
        <v>0</v>
      </c>
      <c r="G154" s="56">
        <f>G155</f>
        <v>0</v>
      </c>
      <c r="H154" s="251"/>
    </row>
    <row r="155" spans="1:8" ht="33">
      <c r="A155" s="29"/>
      <c r="B155" s="32" t="s">
        <v>292</v>
      </c>
      <c r="C155" s="30"/>
      <c r="D155" s="30"/>
      <c r="E155" s="56">
        <v>150</v>
      </c>
      <c r="F155" s="57">
        <v>0</v>
      </c>
      <c r="G155" s="57">
        <v>0</v>
      </c>
      <c r="H155" s="251"/>
    </row>
    <row r="156" spans="1:8" ht="30.75" customHeight="1">
      <c r="A156" s="29"/>
      <c r="B156" s="32" t="s">
        <v>293</v>
      </c>
      <c r="C156" s="30"/>
      <c r="D156" s="30"/>
      <c r="E156" s="56">
        <f>E157</f>
        <v>240</v>
      </c>
      <c r="F156" s="56">
        <f>F157</f>
        <v>0</v>
      </c>
      <c r="G156" s="56">
        <f>G157</f>
        <v>0</v>
      </c>
      <c r="H156" s="251"/>
    </row>
    <row r="157" spans="1:8" ht="16.5">
      <c r="A157" s="29"/>
      <c r="B157" s="32" t="s">
        <v>294</v>
      </c>
      <c r="C157" s="30"/>
      <c r="D157" s="30"/>
      <c r="E157" s="56">
        <v>240</v>
      </c>
      <c r="F157" s="57">
        <v>0</v>
      </c>
      <c r="G157" s="57">
        <v>0</v>
      </c>
      <c r="H157" s="251"/>
    </row>
    <row r="158" spans="1:8" ht="33">
      <c r="A158" s="29"/>
      <c r="B158" s="32" t="s">
        <v>295</v>
      </c>
      <c r="C158" s="30"/>
      <c r="D158" s="30"/>
      <c r="E158" s="56">
        <f>E159+E160+E161+E162+E163+E164+E166+E167+E168+E169+E170+E171+E172+E173+E174</f>
        <v>146971</v>
      </c>
      <c r="F158" s="56">
        <f>F159+F160+F161+F162+F163+F164+F166+F167+F168+F169+F170+F171+F172+F173+F174</f>
        <v>30591</v>
      </c>
      <c r="G158" s="56">
        <f>G159+G160+G161+G162+G163+G164+G166+G167+G168+G169+G170+G171+G172+G173+G174</f>
        <v>32915</v>
      </c>
      <c r="H158" s="251">
        <f t="shared" si="8"/>
        <v>107.59700565525809</v>
      </c>
    </row>
    <row r="159" spans="1:8" ht="16.5">
      <c r="A159" s="29"/>
      <c r="B159" s="35" t="s">
        <v>503</v>
      </c>
      <c r="C159" s="30"/>
      <c r="D159" s="30"/>
      <c r="E159" s="57">
        <v>16000</v>
      </c>
      <c r="F159" s="57">
        <v>3000</v>
      </c>
      <c r="G159" s="57">
        <v>2924</v>
      </c>
      <c r="H159" s="251">
        <f t="shared" si="8"/>
        <v>97.46666666666667</v>
      </c>
    </row>
    <row r="160" spans="1:8" ht="17.25" customHeight="1">
      <c r="A160" s="29"/>
      <c r="B160" s="35" t="s">
        <v>504</v>
      </c>
      <c r="C160" s="30"/>
      <c r="D160" s="30"/>
      <c r="E160" s="57">
        <v>33000</v>
      </c>
      <c r="F160" s="57">
        <v>5000</v>
      </c>
      <c r="G160" s="57">
        <v>11939</v>
      </c>
      <c r="H160" s="251">
        <f t="shared" si="8"/>
        <v>238.78</v>
      </c>
    </row>
    <row r="161" spans="1:8" ht="16.5">
      <c r="A161" s="29"/>
      <c r="B161" s="35" t="s">
        <v>506</v>
      </c>
      <c r="C161" s="30"/>
      <c r="D161" s="30"/>
      <c r="E161" s="57">
        <v>17830</v>
      </c>
      <c r="F161" s="57">
        <v>0</v>
      </c>
      <c r="G161" s="57">
        <v>0</v>
      </c>
      <c r="H161" s="251"/>
    </row>
    <row r="162" spans="1:8" ht="16.5">
      <c r="A162" s="29"/>
      <c r="B162" s="35" t="s">
        <v>507</v>
      </c>
      <c r="C162" s="30"/>
      <c r="D162" s="30"/>
      <c r="E162" s="57">
        <v>14550</v>
      </c>
      <c r="F162" s="57">
        <v>0</v>
      </c>
      <c r="G162" s="57">
        <v>0</v>
      </c>
      <c r="H162" s="251"/>
    </row>
    <row r="163" spans="1:8" ht="16.5">
      <c r="A163" s="29"/>
      <c r="B163" s="35" t="s">
        <v>508</v>
      </c>
      <c r="C163" s="30"/>
      <c r="D163" s="30"/>
      <c r="E163" s="57">
        <v>680</v>
      </c>
      <c r="F163" s="57">
        <v>680</v>
      </c>
      <c r="G163" s="57">
        <v>0</v>
      </c>
      <c r="H163" s="251">
        <f t="shared" si="8"/>
        <v>0</v>
      </c>
    </row>
    <row r="164" spans="1:8" ht="16.5">
      <c r="A164" s="29"/>
      <c r="B164" s="35" t="s">
        <v>509</v>
      </c>
      <c r="C164" s="30"/>
      <c r="D164" s="30"/>
      <c r="E164" s="57">
        <f>E165</f>
        <v>63000</v>
      </c>
      <c r="F164" s="57">
        <f>F165</f>
        <v>20000</v>
      </c>
      <c r="G164" s="57">
        <f>G165</f>
        <v>16189</v>
      </c>
      <c r="H164" s="251">
        <f aca="true" t="shared" si="9" ref="H164:H174">G164/F164*100</f>
        <v>80.945</v>
      </c>
    </row>
    <row r="165" spans="1:8" ht="16.5">
      <c r="A165" s="29"/>
      <c r="B165" s="45" t="s">
        <v>682</v>
      </c>
      <c r="C165" s="30"/>
      <c r="D165" s="30"/>
      <c r="E165" s="61">
        <v>63000</v>
      </c>
      <c r="F165" s="57">
        <v>20000</v>
      </c>
      <c r="G165" s="57">
        <v>16189</v>
      </c>
      <c r="H165" s="251">
        <f t="shared" si="9"/>
        <v>80.945</v>
      </c>
    </row>
    <row r="166" spans="1:8" ht="16.5">
      <c r="A166" s="29"/>
      <c r="B166" s="35" t="s">
        <v>673</v>
      </c>
      <c r="C166" s="30"/>
      <c r="D166" s="30"/>
      <c r="E166" s="57">
        <v>834</v>
      </c>
      <c r="F166" s="57">
        <v>834</v>
      </c>
      <c r="G166" s="57">
        <v>793</v>
      </c>
      <c r="H166" s="251">
        <f t="shared" si="9"/>
        <v>95.08393285371703</v>
      </c>
    </row>
    <row r="167" spans="1:8" ht="16.5">
      <c r="A167" s="29"/>
      <c r="B167" s="35" t="s">
        <v>674</v>
      </c>
      <c r="C167" s="30"/>
      <c r="D167" s="30"/>
      <c r="E167" s="57">
        <v>1017</v>
      </c>
      <c r="F167" s="57">
        <v>1017</v>
      </c>
      <c r="G167" s="57">
        <v>1010</v>
      </c>
      <c r="H167" s="251">
        <f t="shared" si="9"/>
        <v>99.3117010816126</v>
      </c>
    </row>
    <row r="168" spans="1:8" ht="16.5">
      <c r="A168" s="29"/>
      <c r="B168" s="35" t="s">
        <v>675</v>
      </c>
      <c r="C168" s="30"/>
      <c r="D168" s="30"/>
      <c r="E168" s="57">
        <v>5</v>
      </c>
      <c r="F168" s="57">
        <v>5</v>
      </c>
      <c r="G168" s="57">
        <v>5</v>
      </c>
      <c r="H168" s="251">
        <f t="shared" si="9"/>
        <v>100</v>
      </c>
    </row>
    <row r="169" spans="1:8" ht="16.5">
      <c r="A169" s="29"/>
      <c r="B169" s="35" t="s">
        <v>676</v>
      </c>
      <c r="C169" s="30"/>
      <c r="D169" s="30"/>
      <c r="E169" s="57">
        <v>5</v>
      </c>
      <c r="F169" s="57">
        <v>5</v>
      </c>
      <c r="G169" s="57">
        <v>5</v>
      </c>
      <c r="H169" s="251">
        <f t="shared" si="9"/>
        <v>100</v>
      </c>
    </row>
    <row r="170" spans="1:8" ht="16.5">
      <c r="A170" s="29"/>
      <c r="B170" s="35" t="s">
        <v>677</v>
      </c>
      <c r="C170" s="30"/>
      <c r="D170" s="30"/>
      <c r="E170" s="57">
        <v>5</v>
      </c>
      <c r="F170" s="57">
        <v>5</v>
      </c>
      <c r="G170" s="57">
        <v>5</v>
      </c>
      <c r="H170" s="251">
        <f t="shared" si="9"/>
        <v>100</v>
      </c>
    </row>
    <row r="171" spans="1:8" ht="16.5">
      <c r="A171" s="29"/>
      <c r="B171" s="35" t="s">
        <v>678</v>
      </c>
      <c r="C171" s="30"/>
      <c r="D171" s="30"/>
      <c r="E171" s="57">
        <v>15</v>
      </c>
      <c r="F171" s="57">
        <v>15</v>
      </c>
      <c r="G171" s="57">
        <v>15</v>
      </c>
      <c r="H171" s="251">
        <f t="shared" si="9"/>
        <v>100</v>
      </c>
    </row>
    <row r="172" spans="1:8" ht="16.5">
      <c r="A172" s="29"/>
      <c r="B172" s="35" t="s">
        <v>679</v>
      </c>
      <c r="C172" s="30"/>
      <c r="D172" s="30"/>
      <c r="E172" s="57">
        <v>10</v>
      </c>
      <c r="F172" s="57">
        <v>10</v>
      </c>
      <c r="G172" s="57">
        <v>10</v>
      </c>
      <c r="H172" s="251">
        <f t="shared" si="9"/>
        <v>100</v>
      </c>
    </row>
    <row r="173" spans="1:8" ht="33">
      <c r="A173" s="29"/>
      <c r="B173" s="35" t="s">
        <v>680</v>
      </c>
      <c r="C173" s="30"/>
      <c r="D173" s="30"/>
      <c r="E173" s="57">
        <v>10</v>
      </c>
      <c r="F173" s="57">
        <v>10</v>
      </c>
      <c r="G173" s="57">
        <v>10</v>
      </c>
      <c r="H173" s="251">
        <f t="shared" si="9"/>
        <v>100</v>
      </c>
    </row>
    <row r="174" spans="1:8" ht="33">
      <c r="A174" s="29"/>
      <c r="B174" s="35" t="s">
        <v>681</v>
      </c>
      <c r="C174" s="30"/>
      <c r="D174" s="30"/>
      <c r="E174" s="57">
        <v>10</v>
      </c>
      <c r="F174" s="57">
        <v>10</v>
      </c>
      <c r="G174" s="57">
        <v>10</v>
      </c>
      <c r="H174" s="251">
        <f t="shared" si="9"/>
        <v>100</v>
      </c>
    </row>
    <row r="175" spans="1:8" ht="17.25" thickBot="1">
      <c r="A175" s="29"/>
      <c r="B175" s="32"/>
      <c r="C175" s="30"/>
      <c r="D175" s="30"/>
      <c r="E175" s="56"/>
      <c r="F175" s="57"/>
      <c r="G175" s="57"/>
      <c r="H175" s="250"/>
    </row>
    <row r="176" spans="1:8" ht="22.5" customHeight="1" thickBot="1" thickTop="1">
      <c r="A176" s="43" t="s">
        <v>296</v>
      </c>
      <c r="B176" s="39" t="s">
        <v>297</v>
      </c>
      <c r="C176" s="40" t="s">
        <v>203</v>
      </c>
      <c r="D176" s="40"/>
      <c r="E176" s="60">
        <f>E178+E193+E221+E224+E233</f>
        <v>419284</v>
      </c>
      <c r="F176" s="60">
        <f>F178+F193+F221+F224+F233</f>
        <v>106075</v>
      </c>
      <c r="G176" s="60">
        <f>G178+G193+G221+G224+G233</f>
        <v>65996</v>
      </c>
      <c r="H176" s="249">
        <f>G176/F176*100</f>
        <v>62.21635635163799</v>
      </c>
    </row>
    <row r="177" spans="1:8" ht="17.25" thickTop="1">
      <c r="A177" s="29"/>
      <c r="B177" s="32"/>
      <c r="C177" s="30"/>
      <c r="D177" s="30"/>
      <c r="E177" s="56"/>
      <c r="F177" s="57"/>
      <c r="G177" s="57"/>
      <c r="H177" s="250"/>
    </row>
    <row r="178" spans="1:8" ht="33">
      <c r="A178" s="29" t="s">
        <v>298</v>
      </c>
      <c r="B178" s="32" t="s">
        <v>299</v>
      </c>
      <c r="C178" s="30" t="s">
        <v>203</v>
      </c>
      <c r="D178" s="30" t="s">
        <v>178</v>
      </c>
      <c r="E178" s="56">
        <f>E180+E179+E181+E182+E183+E184+E185</f>
        <v>74651</v>
      </c>
      <c r="F178" s="56">
        <f>F180+F179+F181+F182+F183+F184+F185</f>
        <v>19803</v>
      </c>
      <c r="G178" s="56">
        <f>G180+G179+G181+G182+G183+G184+G185</f>
        <v>13845</v>
      </c>
      <c r="H178" s="251">
        <f aca="true" t="shared" si="10" ref="H178:H241">G178/F178*100</f>
        <v>69.91364944705347</v>
      </c>
    </row>
    <row r="179" spans="1:8" ht="16.5">
      <c r="A179" s="29"/>
      <c r="B179" s="32" t="s">
        <v>301</v>
      </c>
      <c r="C179" s="30"/>
      <c r="D179" s="30"/>
      <c r="E179" s="56">
        <v>12715</v>
      </c>
      <c r="F179" s="56">
        <v>3396</v>
      </c>
      <c r="G179" s="56">
        <v>2415</v>
      </c>
      <c r="H179" s="251">
        <f t="shared" si="10"/>
        <v>71.113074204947</v>
      </c>
    </row>
    <row r="180" spans="1:8" ht="16.5">
      <c r="A180" s="29"/>
      <c r="B180" s="32" t="s">
        <v>300</v>
      </c>
      <c r="C180" s="30"/>
      <c r="D180" s="30"/>
      <c r="E180" s="56">
        <v>14761</v>
      </c>
      <c r="F180" s="57">
        <v>3844</v>
      </c>
      <c r="G180" s="57">
        <v>2744</v>
      </c>
      <c r="H180" s="251">
        <f t="shared" si="10"/>
        <v>71.38397502601457</v>
      </c>
    </row>
    <row r="181" spans="1:8" ht="16.5">
      <c r="A181" s="29"/>
      <c r="B181" s="32" t="s">
        <v>302</v>
      </c>
      <c r="C181" s="30"/>
      <c r="D181" s="30"/>
      <c r="E181" s="56">
        <v>13410</v>
      </c>
      <c r="F181" s="57">
        <v>3606</v>
      </c>
      <c r="G181" s="57">
        <v>2505</v>
      </c>
      <c r="H181" s="251">
        <f t="shared" si="10"/>
        <v>69.4675540765391</v>
      </c>
    </row>
    <row r="182" spans="1:8" ht="16.5">
      <c r="A182" s="29"/>
      <c r="B182" s="32" t="s">
        <v>303</v>
      </c>
      <c r="C182" s="30"/>
      <c r="D182" s="30"/>
      <c r="E182" s="56">
        <v>6814</v>
      </c>
      <c r="F182" s="57">
        <v>1811</v>
      </c>
      <c r="G182" s="57">
        <v>1288</v>
      </c>
      <c r="H182" s="251">
        <f t="shared" si="10"/>
        <v>71.12092766427388</v>
      </c>
    </row>
    <row r="183" spans="1:8" ht="16.5">
      <c r="A183" s="29"/>
      <c r="B183" s="32" t="s">
        <v>304</v>
      </c>
      <c r="C183" s="30"/>
      <c r="D183" s="30"/>
      <c r="E183" s="56">
        <v>13529</v>
      </c>
      <c r="F183" s="57">
        <v>3649</v>
      </c>
      <c r="G183" s="57">
        <v>2367</v>
      </c>
      <c r="H183" s="251">
        <f t="shared" si="10"/>
        <v>64.86708687311592</v>
      </c>
    </row>
    <row r="184" spans="1:8" ht="16.5">
      <c r="A184" s="29"/>
      <c r="B184" s="32" t="s">
        <v>305</v>
      </c>
      <c r="C184" s="30"/>
      <c r="D184" s="30"/>
      <c r="E184" s="56">
        <v>12017</v>
      </c>
      <c r="F184" s="57">
        <v>3148</v>
      </c>
      <c r="G184" s="57">
        <v>2263</v>
      </c>
      <c r="H184" s="251">
        <f t="shared" si="10"/>
        <v>71.8869123252859</v>
      </c>
    </row>
    <row r="185" spans="1:8" ht="33">
      <c r="A185" s="29"/>
      <c r="B185" s="32" t="s">
        <v>306</v>
      </c>
      <c r="C185" s="30"/>
      <c r="D185" s="30"/>
      <c r="E185" s="56">
        <f>E186</f>
        <v>1405</v>
      </c>
      <c r="F185" s="56">
        <f>F186</f>
        <v>349</v>
      </c>
      <c r="G185" s="56">
        <f>G186</f>
        <v>263</v>
      </c>
      <c r="H185" s="251">
        <f t="shared" si="10"/>
        <v>75.35816618911176</v>
      </c>
    </row>
    <row r="186" spans="1:8" ht="33">
      <c r="A186" s="29"/>
      <c r="B186" s="32" t="s">
        <v>311</v>
      </c>
      <c r="C186" s="30"/>
      <c r="D186" s="30"/>
      <c r="E186" s="56">
        <v>1405</v>
      </c>
      <c r="F186" s="57">
        <v>349</v>
      </c>
      <c r="G186" s="57">
        <v>263</v>
      </c>
      <c r="H186" s="251">
        <f t="shared" si="10"/>
        <v>75.35816618911176</v>
      </c>
    </row>
    <row r="187" spans="1:8" ht="33" hidden="1">
      <c r="A187" s="29"/>
      <c r="B187" s="32" t="s">
        <v>312</v>
      </c>
      <c r="C187" s="30"/>
      <c r="D187" s="30"/>
      <c r="E187" s="56">
        <v>0</v>
      </c>
      <c r="F187" s="57"/>
      <c r="G187" s="57"/>
      <c r="H187" s="251" t="e">
        <f t="shared" si="10"/>
        <v>#DIV/0!</v>
      </c>
    </row>
    <row r="188" spans="1:8" ht="16.5" hidden="1">
      <c r="A188" s="29"/>
      <c r="B188" s="32" t="s">
        <v>313</v>
      </c>
      <c r="C188" s="30"/>
      <c r="D188" s="30"/>
      <c r="E188" s="56"/>
      <c r="F188" s="57"/>
      <c r="G188" s="57"/>
      <c r="H188" s="251" t="e">
        <f t="shared" si="10"/>
        <v>#DIV/0!</v>
      </c>
    </row>
    <row r="189" spans="1:8" ht="16.5" hidden="1">
      <c r="A189" s="29"/>
      <c r="B189" s="32" t="s">
        <v>307</v>
      </c>
      <c r="C189" s="30"/>
      <c r="D189" s="30"/>
      <c r="E189" s="56"/>
      <c r="F189" s="57"/>
      <c r="G189" s="57"/>
      <c r="H189" s="251" t="e">
        <f t="shared" si="10"/>
        <v>#DIV/0!</v>
      </c>
    </row>
    <row r="190" spans="1:8" ht="16.5" hidden="1">
      <c r="A190" s="29"/>
      <c r="B190" s="32" t="s">
        <v>309</v>
      </c>
      <c r="C190" s="30"/>
      <c r="D190" s="30"/>
      <c r="E190" s="56"/>
      <c r="F190" s="57"/>
      <c r="G190" s="57"/>
      <c r="H190" s="251" t="e">
        <f t="shared" si="10"/>
        <v>#DIV/0!</v>
      </c>
    </row>
    <row r="191" spans="1:8" ht="16.5" hidden="1">
      <c r="A191" s="29"/>
      <c r="B191" s="32" t="s">
        <v>310</v>
      </c>
      <c r="C191" s="30"/>
      <c r="D191" s="30"/>
      <c r="E191" s="56"/>
      <c r="F191" s="57"/>
      <c r="G191" s="57"/>
      <c r="H191" s="251" t="e">
        <f t="shared" si="10"/>
        <v>#DIV/0!</v>
      </c>
    </row>
    <row r="192" spans="1:8" ht="16.5" hidden="1">
      <c r="A192" s="29"/>
      <c r="B192" s="32" t="s">
        <v>308</v>
      </c>
      <c r="C192" s="30"/>
      <c r="D192" s="30"/>
      <c r="E192" s="56"/>
      <c r="F192" s="57"/>
      <c r="G192" s="57"/>
      <c r="H192" s="251" t="e">
        <f t="shared" si="10"/>
        <v>#DIV/0!</v>
      </c>
    </row>
    <row r="193" spans="1:8" ht="20.25" customHeight="1">
      <c r="A193" s="29" t="s">
        <v>314</v>
      </c>
      <c r="B193" s="32" t="s">
        <v>315</v>
      </c>
      <c r="C193" s="30" t="s">
        <v>203</v>
      </c>
      <c r="D193" s="30" t="s">
        <v>230</v>
      </c>
      <c r="E193" s="56">
        <f>E194+E203+E206+E209+E219</f>
        <v>297740</v>
      </c>
      <c r="F193" s="56">
        <f>F194+F203+F206+F209+F219</f>
        <v>75832</v>
      </c>
      <c r="G193" s="56">
        <f>G194+G203+G206+G209+G219</f>
        <v>45916</v>
      </c>
      <c r="H193" s="251">
        <f t="shared" si="10"/>
        <v>60.54963603755671</v>
      </c>
    </row>
    <row r="194" spans="1:8" ht="16.5">
      <c r="A194" s="29"/>
      <c r="B194" s="32" t="s">
        <v>316</v>
      </c>
      <c r="C194" s="30"/>
      <c r="D194" s="30"/>
      <c r="E194" s="56">
        <f>E195+E196+E197+E198+E199+E200+E201+E202</f>
        <v>223885</v>
      </c>
      <c r="F194" s="56">
        <f>F195+F196+F197+F198+F199+F200+F201+F202</f>
        <v>57119</v>
      </c>
      <c r="G194" s="56">
        <f>G195+G196+G197+G198+G199+G200+G201+G202</f>
        <v>33582</v>
      </c>
      <c r="H194" s="251">
        <f t="shared" si="10"/>
        <v>58.79304609674539</v>
      </c>
    </row>
    <row r="195" spans="1:8" ht="16.5">
      <c r="A195" s="29"/>
      <c r="B195" s="32" t="s">
        <v>317</v>
      </c>
      <c r="C195" s="30"/>
      <c r="D195" s="30"/>
      <c r="E195" s="56">
        <v>24387</v>
      </c>
      <c r="F195" s="57">
        <v>6145</v>
      </c>
      <c r="G195" s="57">
        <v>3439</v>
      </c>
      <c r="H195" s="251">
        <f t="shared" si="10"/>
        <v>55.96419853539463</v>
      </c>
    </row>
    <row r="196" spans="1:8" ht="16.5">
      <c r="A196" s="29"/>
      <c r="B196" s="32" t="s">
        <v>318</v>
      </c>
      <c r="C196" s="30"/>
      <c r="D196" s="30"/>
      <c r="E196" s="56">
        <v>24087</v>
      </c>
      <c r="F196" s="57">
        <v>6180</v>
      </c>
      <c r="G196" s="57">
        <v>3898</v>
      </c>
      <c r="H196" s="251">
        <f t="shared" si="10"/>
        <v>63.07443365695793</v>
      </c>
    </row>
    <row r="197" spans="1:8" ht="16.5">
      <c r="A197" s="29"/>
      <c r="B197" s="32" t="s">
        <v>319</v>
      </c>
      <c r="C197" s="30"/>
      <c r="D197" s="30"/>
      <c r="E197" s="56">
        <v>27727</v>
      </c>
      <c r="F197" s="57">
        <v>7110</v>
      </c>
      <c r="G197" s="57">
        <v>4403</v>
      </c>
      <c r="H197" s="251">
        <f t="shared" si="10"/>
        <v>61.92686357243319</v>
      </c>
    </row>
    <row r="198" spans="1:8" ht="16.5">
      <c r="A198" s="29"/>
      <c r="B198" s="32" t="s">
        <v>320</v>
      </c>
      <c r="C198" s="30"/>
      <c r="D198" s="30"/>
      <c r="E198" s="56">
        <v>38474</v>
      </c>
      <c r="F198" s="57">
        <v>9816</v>
      </c>
      <c r="G198" s="57">
        <v>5790</v>
      </c>
      <c r="H198" s="251">
        <f t="shared" si="10"/>
        <v>58.98533007334963</v>
      </c>
    </row>
    <row r="199" spans="1:8" ht="16.5">
      <c r="A199" s="29"/>
      <c r="B199" s="32" t="s">
        <v>321</v>
      </c>
      <c r="C199" s="30"/>
      <c r="D199" s="30"/>
      <c r="E199" s="56">
        <v>38905</v>
      </c>
      <c r="F199" s="57">
        <v>10105</v>
      </c>
      <c r="G199" s="57">
        <v>5856</v>
      </c>
      <c r="H199" s="251">
        <f t="shared" si="10"/>
        <v>57.95150915388422</v>
      </c>
    </row>
    <row r="200" spans="1:8" ht="16.5">
      <c r="A200" s="29"/>
      <c r="B200" s="32" t="s">
        <v>322</v>
      </c>
      <c r="C200" s="30"/>
      <c r="D200" s="30"/>
      <c r="E200" s="56">
        <v>27158</v>
      </c>
      <c r="F200" s="57">
        <v>6924</v>
      </c>
      <c r="G200" s="57">
        <v>4139</v>
      </c>
      <c r="H200" s="251">
        <f t="shared" si="10"/>
        <v>59.77758521086077</v>
      </c>
    </row>
    <row r="201" spans="1:8" ht="16.5">
      <c r="A201" s="29"/>
      <c r="B201" s="32" t="s">
        <v>323</v>
      </c>
      <c r="C201" s="30"/>
      <c r="D201" s="30"/>
      <c r="E201" s="56">
        <v>10196</v>
      </c>
      <c r="F201" s="57">
        <v>2639</v>
      </c>
      <c r="G201" s="57">
        <v>1560</v>
      </c>
      <c r="H201" s="251">
        <f t="shared" si="10"/>
        <v>59.11330049261084</v>
      </c>
    </row>
    <row r="202" spans="1:8" ht="16.5">
      <c r="A202" s="29"/>
      <c r="B202" s="32" t="s">
        <v>324</v>
      </c>
      <c r="C202" s="30"/>
      <c r="D202" s="30"/>
      <c r="E202" s="56">
        <v>32951</v>
      </c>
      <c r="F202" s="57">
        <v>8200</v>
      </c>
      <c r="G202" s="57">
        <v>4497</v>
      </c>
      <c r="H202" s="251">
        <f t="shared" si="10"/>
        <v>54.84146341463415</v>
      </c>
    </row>
    <row r="203" spans="1:8" ht="33">
      <c r="A203" s="29"/>
      <c r="B203" s="32" t="s">
        <v>325</v>
      </c>
      <c r="C203" s="30"/>
      <c r="D203" s="30"/>
      <c r="E203" s="56">
        <f>E204+E205</f>
        <v>2803</v>
      </c>
      <c r="F203" s="56">
        <f>F204+F205</f>
        <v>699</v>
      </c>
      <c r="G203" s="56">
        <f>G204+G205</f>
        <v>229</v>
      </c>
      <c r="H203" s="251">
        <f t="shared" si="10"/>
        <v>32.761087267525035</v>
      </c>
    </row>
    <row r="204" spans="1:8" ht="33">
      <c r="A204" s="29"/>
      <c r="B204" s="32" t="s">
        <v>326</v>
      </c>
      <c r="C204" s="30"/>
      <c r="D204" s="30"/>
      <c r="E204" s="56">
        <v>1322</v>
      </c>
      <c r="F204" s="59">
        <v>334</v>
      </c>
      <c r="G204" s="57">
        <v>222</v>
      </c>
      <c r="H204" s="251">
        <f t="shared" si="10"/>
        <v>66.46706586826348</v>
      </c>
    </row>
    <row r="205" spans="1:8" ht="16.5">
      <c r="A205" s="29"/>
      <c r="B205" s="32" t="s">
        <v>327</v>
      </c>
      <c r="C205" s="30"/>
      <c r="D205" s="30"/>
      <c r="E205" s="56">
        <v>1481</v>
      </c>
      <c r="F205" s="59">
        <v>365</v>
      </c>
      <c r="G205" s="57">
        <v>7</v>
      </c>
      <c r="H205" s="251">
        <f t="shared" si="10"/>
        <v>1.9178082191780823</v>
      </c>
    </row>
    <row r="206" spans="1:8" ht="33" customHeight="1">
      <c r="A206" s="29"/>
      <c r="B206" s="32" t="s">
        <v>328</v>
      </c>
      <c r="C206" s="30"/>
      <c r="D206" s="30"/>
      <c r="E206" s="56">
        <f aca="true" t="shared" si="11" ref="E206:G207">E207</f>
        <v>5743</v>
      </c>
      <c r="F206" s="56">
        <f t="shared" si="11"/>
        <v>1437</v>
      </c>
      <c r="G206" s="56">
        <f t="shared" si="11"/>
        <v>803</v>
      </c>
      <c r="H206" s="251">
        <f t="shared" si="10"/>
        <v>55.880306193458594</v>
      </c>
    </row>
    <row r="207" spans="1:8" ht="33">
      <c r="A207" s="29"/>
      <c r="B207" s="32" t="s">
        <v>325</v>
      </c>
      <c r="C207" s="30"/>
      <c r="D207" s="30"/>
      <c r="E207" s="56">
        <f t="shared" si="11"/>
        <v>5743</v>
      </c>
      <c r="F207" s="56">
        <f t="shared" si="11"/>
        <v>1437</v>
      </c>
      <c r="G207" s="56">
        <f t="shared" si="11"/>
        <v>803</v>
      </c>
      <c r="H207" s="251">
        <f t="shared" si="10"/>
        <v>55.880306193458594</v>
      </c>
    </row>
    <row r="208" spans="1:8" ht="16.5">
      <c r="A208" s="29"/>
      <c r="B208" s="32" t="s">
        <v>329</v>
      </c>
      <c r="C208" s="30"/>
      <c r="D208" s="30"/>
      <c r="E208" s="56">
        <v>5743</v>
      </c>
      <c r="F208" s="59">
        <v>1437</v>
      </c>
      <c r="G208" s="57">
        <v>803</v>
      </c>
      <c r="H208" s="251">
        <f t="shared" si="10"/>
        <v>55.880306193458594</v>
      </c>
    </row>
    <row r="209" spans="1:8" ht="33">
      <c r="A209" s="29"/>
      <c r="B209" s="32" t="s">
        <v>331</v>
      </c>
      <c r="C209" s="30"/>
      <c r="D209" s="30"/>
      <c r="E209" s="56">
        <f>E210+E213+E215</f>
        <v>52266</v>
      </c>
      <c r="F209" s="56">
        <f>F210+F213+F215</f>
        <v>13515</v>
      </c>
      <c r="G209" s="56">
        <f>G210+G213+G215</f>
        <v>8941</v>
      </c>
      <c r="H209" s="251">
        <f t="shared" si="10"/>
        <v>66.15612282648908</v>
      </c>
    </row>
    <row r="210" spans="1:8" ht="33">
      <c r="A210" s="29"/>
      <c r="B210" s="32" t="s">
        <v>332</v>
      </c>
      <c r="C210" s="30"/>
      <c r="D210" s="30"/>
      <c r="E210" s="56">
        <f>E211+E212</f>
        <v>15089</v>
      </c>
      <c r="F210" s="56">
        <f>F211+F212</f>
        <v>3746</v>
      </c>
      <c r="G210" s="56">
        <f>G211+G212</f>
        <v>2642</v>
      </c>
      <c r="H210" s="251">
        <f t="shared" si="10"/>
        <v>70.52856380138815</v>
      </c>
    </row>
    <row r="211" spans="1:8" ht="16.5">
      <c r="A211" s="29"/>
      <c r="B211" s="32" t="s">
        <v>333</v>
      </c>
      <c r="C211" s="30"/>
      <c r="D211" s="30"/>
      <c r="E211" s="56">
        <v>3971</v>
      </c>
      <c r="F211" s="59">
        <v>976</v>
      </c>
      <c r="G211" s="57">
        <v>707</v>
      </c>
      <c r="H211" s="251">
        <f t="shared" si="10"/>
        <v>72.43852459016394</v>
      </c>
    </row>
    <row r="212" spans="1:8" ht="16.5">
      <c r="A212" s="29"/>
      <c r="B212" s="32" t="s">
        <v>334</v>
      </c>
      <c r="C212" s="30"/>
      <c r="D212" s="30"/>
      <c r="E212" s="56">
        <v>11118</v>
      </c>
      <c r="F212" s="59">
        <v>2770</v>
      </c>
      <c r="G212" s="57">
        <v>1935</v>
      </c>
      <c r="H212" s="251">
        <f t="shared" si="10"/>
        <v>69.85559566787003</v>
      </c>
    </row>
    <row r="213" spans="1:8" ht="33">
      <c r="A213" s="29"/>
      <c r="B213" s="32" t="s">
        <v>325</v>
      </c>
      <c r="C213" s="30"/>
      <c r="D213" s="30"/>
      <c r="E213" s="56">
        <f>E214</f>
        <v>7280</v>
      </c>
      <c r="F213" s="56">
        <f>F214</f>
        <v>1897</v>
      </c>
      <c r="G213" s="56">
        <f>G214</f>
        <v>1218</v>
      </c>
      <c r="H213" s="251">
        <f t="shared" si="10"/>
        <v>64.20664206642066</v>
      </c>
    </row>
    <row r="214" spans="1:8" ht="16.5">
      <c r="A214" s="29"/>
      <c r="B214" s="32" t="s">
        <v>335</v>
      </c>
      <c r="C214" s="30"/>
      <c r="D214" s="30"/>
      <c r="E214" s="56">
        <v>7280</v>
      </c>
      <c r="F214" s="59">
        <v>1897</v>
      </c>
      <c r="G214" s="57">
        <v>1218</v>
      </c>
      <c r="H214" s="251">
        <f t="shared" si="10"/>
        <v>64.20664206642066</v>
      </c>
    </row>
    <row r="215" spans="1:8" ht="33">
      <c r="A215" s="29"/>
      <c r="B215" s="32" t="s">
        <v>336</v>
      </c>
      <c r="C215" s="30"/>
      <c r="D215" s="30"/>
      <c r="E215" s="56">
        <f>E216+E217+E218</f>
        <v>29897</v>
      </c>
      <c r="F215" s="56">
        <f>F216+F217+F218</f>
        <v>7872</v>
      </c>
      <c r="G215" s="56">
        <f>G216+G217+G218</f>
        <v>5081</v>
      </c>
      <c r="H215" s="251">
        <f t="shared" si="10"/>
        <v>64.54522357723577</v>
      </c>
    </row>
    <row r="216" spans="1:8" ht="16.5">
      <c r="A216" s="29"/>
      <c r="B216" s="32" t="s">
        <v>337</v>
      </c>
      <c r="C216" s="30"/>
      <c r="D216" s="30"/>
      <c r="E216" s="56">
        <v>5141</v>
      </c>
      <c r="F216" s="59">
        <v>1325</v>
      </c>
      <c r="G216" s="57">
        <v>886</v>
      </c>
      <c r="H216" s="251">
        <f t="shared" si="10"/>
        <v>66.8679245283019</v>
      </c>
    </row>
    <row r="217" spans="1:8" ht="16.5">
      <c r="A217" s="29"/>
      <c r="B217" s="32" t="s">
        <v>338</v>
      </c>
      <c r="C217" s="30"/>
      <c r="D217" s="30"/>
      <c r="E217" s="56">
        <v>15073</v>
      </c>
      <c r="F217" s="59">
        <v>4142</v>
      </c>
      <c r="G217" s="57">
        <v>2664</v>
      </c>
      <c r="H217" s="251">
        <f t="shared" si="10"/>
        <v>64.31675519072911</v>
      </c>
    </row>
    <row r="218" spans="1:8" ht="16.5">
      <c r="A218" s="29"/>
      <c r="B218" s="32" t="s">
        <v>339</v>
      </c>
      <c r="C218" s="30"/>
      <c r="D218" s="30"/>
      <c r="E218" s="56">
        <v>9683</v>
      </c>
      <c r="F218" s="59">
        <v>2405</v>
      </c>
      <c r="G218" s="57">
        <v>1531</v>
      </c>
      <c r="H218" s="251">
        <f t="shared" si="10"/>
        <v>63.659043659043654</v>
      </c>
    </row>
    <row r="219" spans="1:8" ht="16.5">
      <c r="A219" s="29"/>
      <c r="B219" s="32" t="s">
        <v>340</v>
      </c>
      <c r="C219" s="30"/>
      <c r="D219" s="30"/>
      <c r="E219" s="56">
        <f>E220</f>
        <v>13043</v>
      </c>
      <c r="F219" s="56">
        <f>F220</f>
        <v>3062</v>
      </c>
      <c r="G219" s="56">
        <f>G220</f>
        <v>2361</v>
      </c>
      <c r="H219" s="251">
        <f t="shared" si="10"/>
        <v>77.106466361855</v>
      </c>
    </row>
    <row r="220" spans="1:8" ht="16.5">
      <c r="A220" s="29"/>
      <c r="B220" s="32" t="s">
        <v>341</v>
      </c>
      <c r="C220" s="30"/>
      <c r="D220" s="30"/>
      <c r="E220" s="56">
        <v>13043</v>
      </c>
      <c r="F220" s="57">
        <v>3062</v>
      </c>
      <c r="G220" s="57">
        <v>2361</v>
      </c>
      <c r="H220" s="251">
        <f t="shared" si="10"/>
        <v>77.106466361855</v>
      </c>
    </row>
    <row r="221" spans="1:8" ht="33">
      <c r="A221" s="29" t="s">
        <v>717</v>
      </c>
      <c r="B221" s="32" t="s">
        <v>343</v>
      </c>
      <c r="C221" s="30" t="s">
        <v>203</v>
      </c>
      <c r="D221" s="30" t="s">
        <v>258</v>
      </c>
      <c r="E221" s="56">
        <f aca="true" t="shared" si="12" ref="E221:G222">E222</f>
        <v>804</v>
      </c>
      <c r="F221" s="56">
        <f t="shared" si="12"/>
        <v>308</v>
      </c>
      <c r="G221" s="56">
        <f t="shared" si="12"/>
        <v>271</v>
      </c>
      <c r="H221" s="251">
        <f t="shared" si="10"/>
        <v>87.98701298701299</v>
      </c>
    </row>
    <row r="222" spans="1:8" ht="33">
      <c r="A222" s="29"/>
      <c r="B222" s="32" t="s">
        <v>344</v>
      </c>
      <c r="C222" s="30"/>
      <c r="D222" s="30"/>
      <c r="E222" s="56">
        <f t="shared" si="12"/>
        <v>804</v>
      </c>
      <c r="F222" s="56">
        <f t="shared" si="12"/>
        <v>308</v>
      </c>
      <c r="G222" s="56">
        <f t="shared" si="12"/>
        <v>271</v>
      </c>
      <c r="H222" s="251">
        <f t="shared" si="10"/>
        <v>87.98701298701299</v>
      </c>
    </row>
    <row r="223" spans="1:8" ht="17.25" customHeight="1">
      <c r="A223" s="29"/>
      <c r="B223" s="32" t="s">
        <v>345</v>
      </c>
      <c r="C223" s="30"/>
      <c r="D223" s="30"/>
      <c r="E223" s="56">
        <v>804</v>
      </c>
      <c r="F223" s="57">
        <v>308</v>
      </c>
      <c r="G223" s="57">
        <v>271</v>
      </c>
      <c r="H223" s="251">
        <f t="shared" si="10"/>
        <v>87.98701298701299</v>
      </c>
    </row>
    <row r="224" spans="1:8" ht="33">
      <c r="A224" s="29" t="s">
        <v>342</v>
      </c>
      <c r="B224" s="32" t="s">
        <v>347</v>
      </c>
      <c r="C224" s="30" t="s">
        <v>203</v>
      </c>
      <c r="D224" s="30" t="s">
        <v>203</v>
      </c>
      <c r="E224" s="56">
        <f>E225</f>
        <v>12401</v>
      </c>
      <c r="F224" s="56">
        <f>F225</f>
        <v>2217</v>
      </c>
      <c r="G224" s="56">
        <f>G225</f>
        <v>1221</v>
      </c>
      <c r="H224" s="251">
        <f t="shared" si="10"/>
        <v>55.074424898511495</v>
      </c>
    </row>
    <row r="225" spans="1:8" ht="33">
      <c r="A225" s="29"/>
      <c r="B225" s="32" t="s">
        <v>325</v>
      </c>
      <c r="C225" s="30"/>
      <c r="D225" s="30"/>
      <c r="E225" s="56">
        <f>E227+E228+E229+E230+E231+E232+E226</f>
        <v>12401</v>
      </c>
      <c r="F225" s="56">
        <f>F227+F228+F229+F230+F231+F232+F226</f>
        <v>2217</v>
      </c>
      <c r="G225" s="56">
        <f>G227+G228+G229+G230+G231+G232+G226</f>
        <v>1221</v>
      </c>
      <c r="H225" s="251">
        <f t="shared" si="10"/>
        <v>55.074424898511495</v>
      </c>
    </row>
    <row r="226" spans="1:8" ht="49.5">
      <c r="A226" s="29"/>
      <c r="B226" s="32" t="s">
        <v>233</v>
      </c>
      <c r="C226" s="30"/>
      <c r="D226" s="30"/>
      <c r="E226" s="56">
        <v>488</v>
      </c>
      <c r="F226" s="56">
        <v>124</v>
      </c>
      <c r="G226" s="56">
        <v>8</v>
      </c>
      <c r="H226" s="251">
        <f t="shared" si="10"/>
        <v>6.451612903225806</v>
      </c>
    </row>
    <row r="227" spans="1:8" ht="16.5">
      <c r="A227" s="29"/>
      <c r="B227" s="32" t="s">
        <v>348</v>
      </c>
      <c r="C227" s="30"/>
      <c r="D227" s="30"/>
      <c r="E227" s="56">
        <v>300</v>
      </c>
      <c r="F227" s="57">
        <v>69</v>
      </c>
      <c r="G227" s="57">
        <v>16</v>
      </c>
      <c r="H227" s="251">
        <f t="shared" si="10"/>
        <v>23.18840579710145</v>
      </c>
    </row>
    <row r="228" spans="1:8" ht="16.5">
      <c r="A228" s="29"/>
      <c r="B228" s="32" t="s">
        <v>349</v>
      </c>
      <c r="C228" s="30"/>
      <c r="D228" s="30"/>
      <c r="E228" s="56">
        <v>3069</v>
      </c>
      <c r="F228" s="57">
        <v>831</v>
      </c>
      <c r="G228" s="57">
        <v>570</v>
      </c>
      <c r="H228" s="251">
        <f t="shared" si="10"/>
        <v>68.59205776173285</v>
      </c>
    </row>
    <row r="229" spans="1:8" ht="16.5">
      <c r="A229" s="29"/>
      <c r="B229" s="32" t="s">
        <v>350</v>
      </c>
      <c r="C229" s="30"/>
      <c r="D229" s="30"/>
      <c r="E229" s="56">
        <v>1720</v>
      </c>
      <c r="F229" s="57">
        <v>449</v>
      </c>
      <c r="G229" s="57">
        <v>207</v>
      </c>
      <c r="H229" s="251">
        <f t="shared" si="10"/>
        <v>46.10244988864143</v>
      </c>
    </row>
    <row r="230" spans="1:8" ht="16.5">
      <c r="A230" s="29"/>
      <c r="B230" s="32" t="s">
        <v>351</v>
      </c>
      <c r="C230" s="30"/>
      <c r="D230" s="30"/>
      <c r="E230" s="56">
        <v>2048</v>
      </c>
      <c r="F230" s="57">
        <v>560</v>
      </c>
      <c r="G230" s="57">
        <v>298</v>
      </c>
      <c r="H230" s="251">
        <f t="shared" si="10"/>
        <v>53.214285714285715</v>
      </c>
    </row>
    <row r="231" spans="1:8" ht="34.5" customHeight="1">
      <c r="A231" s="29"/>
      <c r="B231" s="32" t="s">
        <v>352</v>
      </c>
      <c r="C231" s="30"/>
      <c r="D231" s="30"/>
      <c r="E231" s="56">
        <v>746</v>
      </c>
      <c r="F231" s="57">
        <v>184</v>
      </c>
      <c r="G231" s="57">
        <v>122</v>
      </c>
      <c r="H231" s="251">
        <f t="shared" si="10"/>
        <v>66.30434782608695</v>
      </c>
    </row>
    <row r="232" spans="1:8" ht="33">
      <c r="A232" s="29"/>
      <c r="B232" s="32" t="s">
        <v>353</v>
      </c>
      <c r="C232" s="30"/>
      <c r="D232" s="30"/>
      <c r="E232" s="56">
        <v>4030</v>
      </c>
      <c r="F232" s="57">
        <v>0</v>
      </c>
      <c r="G232" s="57">
        <v>0</v>
      </c>
      <c r="H232" s="251"/>
    </row>
    <row r="233" spans="1:8" ht="33">
      <c r="A233" s="29" t="s">
        <v>346</v>
      </c>
      <c r="B233" s="32" t="s">
        <v>354</v>
      </c>
      <c r="C233" s="30" t="s">
        <v>203</v>
      </c>
      <c r="D233" s="30" t="s">
        <v>237</v>
      </c>
      <c r="E233" s="56">
        <f>E234+E240+E241+E242</f>
        <v>33688</v>
      </c>
      <c r="F233" s="56">
        <f>F234+F240+F241+F242</f>
        <v>7915</v>
      </c>
      <c r="G233" s="56">
        <f>G234+G240+G241+G242</f>
        <v>4743</v>
      </c>
      <c r="H233" s="251">
        <f t="shared" si="10"/>
        <v>59.924194567277326</v>
      </c>
    </row>
    <row r="234" spans="1:8" ht="33">
      <c r="A234" s="29"/>
      <c r="B234" s="32" t="s">
        <v>306</v>
      </c>
      <c r="C234" s="30"/>
      <c r="D234" s="30"/>
      <c r="E234" s="56">
        <f>E235+E236+E237+E238+E239</f>
        <v>12001</v>
      </c>
      <c r="F234" s="56">
        <f>F235+F236+F237+F238+F239</f>
        <v>3368</v>
      </c>
      <c r="G234" s="56">
        <f>G235+G236+G237+G238+G239</f>
        <v>2633</v>
      </c>
      <c r="H234" s="251">
        <f t="shared" si="10"/>
        <v>78.17695961995248</v>
      </c>
    </row>
    <row r="235" spans="1:8" ht="16.5">
      <c r="A235" s="29"/>
      <c r="B235" s="32" t="s">
        <v>355</v>
      </c>
      <c r="C235" s="30"/>
      <c r="D235" s="30"/>
      <c r="E235" s="56">
        <v>3913</v>
      </c>
      <c r="F235" s="57">
        <v>1227</v>
      </c>
      <c r="G235" s="57">
        <v>1152</v>
      </c>
      <c r="H235" s="251">
        <f t="shared" si="10"/>
        <v>93.8875305623472</v>
      </c>
    </row>
    <row r="236" spans="1:8" ht="16.5">
      <c r="A236" s="29"/>
      <c r="B236" s="32" t="s">
        <v>356</v>
      </c>
      <c r="C236" s="30"/>
      <c r="D236" s="30"/>
      <c r="E236" s="56">
        <v>2542</v>
      </c>
      <c r="F236" s="57">
        <v>667</v>
      </c>
      <c r="G236" s="57">
        <v>608</v>
      </c>
      <c r="H236" s="251">
        <f t="shared" si="10"/>
        <v>91.1544227886057</v>
      </c>
    </row>
    <row r="237" spans="1:8" ht="33">
      <c r="A237" s="29"/>
      <c r="B237" s="32" t="s">
        <v>357</v>
      </c>
      <c r="C237" s="30"/>
      <c r="D237" s="30"/>
      <c r="E237" s="56">
        <v>820</v>
      </c>
      <c r="F237" s="57">
        <v>220</v>
      </c>
      <c r="G237" s="57">
        <v>167</v>
      </c>
      <c r="H237" s="251">
        <f t="shared" si="10"/>
        <v>75.9090909090909</v>
      </c>
    </row>
    <row r="238" spans="1:8" ht="16.5">
      <c r="A238" s="29"/>
      <c r="B238" s="32" t="s">
        <v>358</v>
      </c>
      <c r="C238" s="30"/>
      <c r="D238" s="30"/>
      <c r="E238" s="56">
        <v>4126</v>
      </c>
      <c r="F238" s="57">
        <v>1101</v>
      </c>
      <c r="G238" s="57">
        <v>706</v>
      </c>
      <c r="H238" s="251">
        <f t="shared" si="10"/>
        <v>64.12352406902816</v>
      </c>
    </row>
    <row r="239" spans="1:8" ht="49.5">
      <c r="A239" s="29"/>
      <c r="B239" s="32" t="s">
        <v>233</v>
      </c>
      <c r="C239" s="30"/>
      <c r="D239" s="30"/>
      <c r="E239" s="56">
        <v>600</v>
      </c>
      <c r="F239" s="57">
        <v>153</v>
      </c>
      <c r="G239" s="57">
        <v>0</v>
      </c>
      <c r="H239" s="251">
        <f t="shared" si="10"/>
        <v>0</v>
      </c>
    </row>
    <row r="240" spans="1:8" ht="16.5">
      <c r="A240" s="29"/>
      <c r="B240" s="32" t="s">
        <v>359</v>
      </c>
      <c r="C240" s="30"/>
      <c r="D240" s="30"/>
      <c r="E240" s="56">
        <v>7207</v>
      </c>
      <c r="F240" s="57">
        <v>1927</v>
      </c>
      <c r="G240" s="57">
        <v>1229</v>
      </c>
      <c r="H240" s="251">
        <f t="shared" si="10"/>
        <v>63.77789309807992</v>
      </c>
    </row>
    <row r="241" spans="1:8" ht="16.5">
      <c r="A241" s="29"/>
      <c r="B241" s="32" t="s">
        <v>360</v>
      </c>
      <c r="C241" s="30"/>
      <c r="D241" s="30"/>
      <c r="E241" s="56">
        <v>2480</v>
      </c>
      <c r="F241" s="57">
        <v>620</v>
      </c>
      <c r="G241" s="57">
        <v>581</v>
      </c>
      <c r="H241" s="251">
        <f t="shared" si="10"/>
        <v>93.70967741935485</v>
      </c>
    </row>
    <row r="242" spans="1:8" ht="33">
      <c r="A242" s="29"/>
      <c r="B242" s="32" t="s">
        <v>330</v>
      </c>
      <c r="C242" s="30"/>
      <c r="D242" s="30"/>
      <c r="E242" s="56">
        <f>E243</f>
        <v>12000</v>
      </c>
      <c r="F242" s="56">
        <f>F243</f>
        <v>2000</v>
      </c>
      <c r="G242" s="56">
        <f>G243</f>
        <v>300</v>
      </c>
      <c r="H242" s="251">
        <f>G242/F242*100</f>
        <v>15</v>
      </c>
    </row>
    <row r="243" spans="1:8" ht="16.5">
      <c r="A243" s="29"/>
      <c r="B243" s="32" t="s">
        <v>360</v>
      </c>
      <c r="C243" s="30"/>
      <c r="D243" s="30"/>
      <c r="E243" s="56">
        <v>12000</v>
      </c>
      <c r="F243" s="57">
        <v>2000</v>
      </c>
      <c r="G243" s="57">
        <v>300</v>
      </c>
      <c r="H243" s="251">
        <f>G243/F243*100</f>
        <v>15</v>
      </c>
    </row>
    <row r="244" spans="1:8" ht="17.25" thickBot="1">
      <c r="A244" s="29"/>
      <c r="B244" s="32"/>
      <c r="C244" s="30"/>
      <c r="D244" s="30"/>
      <c r="E244" s="56"/>
      <c r="F244" s="57"/>
      <c r="G244" s="57"/>
      <c r="H244" s="250"/>
    </row>
    <row r="245" spans="1:8" ht="51" thickBot="1" thickTop="1">
      <c r="A245" s="43" t="s">
        <v>361</v>
      </c>
      <c r="B245" s="39" t="s">
        <v>364</v>
      </c>
      <c r="C245" s="40" t="s">
        <v>248</v>
      </c>
      <c r="D245" s="40"/>
      <c r="E245" s="60">
        <f>E247+E260+E262</f>
        <v>26386</v>
      </c>
      <c r="F245" s="60">
        <f>F247+F260+F262</f>
        <v>6282</v>
      </c>
      <c r="G245" s="60">
        <f>G247+G260+G262</f>
        <v>4368</v>
      </c>
      <c r="H245" s="249">
        <f>G245/F245*100</f>
        <v>69.53199617956065</v>
      </c>
    </row>
    <row r="246" spans="1:8" ht="17.25" thickTop="1">
      <c r="A246" s="29"/>
      <c r="B246" s="32"/>
      <c r="C246" s="30"/>
      <c r="D246" s="30"/>
      <c r="E246" s="56"/>
      <c r="F246" s="57"/>
      <c r="G246" s="57"/>
      <c r="H246" s="250"/>
    </row>
    <row r="247" spans="1:8" ht="16.5">
      <c r="A247" s="29" t="s">
        <v>365</v>
      </c>
      <c r="B247" s="32" t="s">
        <v>366</v>
      </c>
      <c r="C247" s="30" t="s">
        <v>248</v>
      </c>
      <c r="D247" s="30" t="s">
        <v>178</v>
      </c>
      <c r="E247" s="56">
        <f>E248+E253+E256</f>
        <v>18588</v>
      </c>
      <c r="F247" s="56">
        <f>F248+F253+F256</f>
        <v>4676</v>
      </c>
      <c r="G247" s="56">
        <f>G248+G253+G256</f>
        <v>3245</v>
      </c>
      <c r="H247" s="251">
        <f aca="true" t="shared" si="13" ref="H247:H264">G247/F247*100</f>
        <v>69.39692044482464</v>
      </c>
    </row>
    <row r="248" spans="1:8" ht="33">
      <c r="A248" s="29"/>
      <c r="B248" s="32" t="s">
        <v>367</v>
      </c>
      <c r="C248" s="30"/>
      <c r="D248" s="30"/>
      <c r="E248" s="56">
        <f>E249</f>
        <v>12409</v>
      </c>
      <c r="F248" s="56">
        <f>F249</f>
        <v>3196</v>
      </c>
      <c r="G248" s="56">
        <f>G249</f>
        <v>2230</v>
      </c>
      <c r="H248" s="251">
        <f t="shared" si="13"/>
        <v>69.77471839799749</v>
      </c>
    </row>
    <row r="249" spans="1:8" ht="33">
      <c r="A249" s="29"/>
      <c r="B249" s="32" t="s">
        <v>332</v>
      </c>
      <c r="C249" s="30"/>
      <c r="D249" s="30"/>
      <c r="E249" s="56">
        <f>E250+E251+E252</f>
        <v>12409</v>
      </c>
      <c r="F249" s="56">
        <f>F250+F251+F252</f>
        <v>3196</v>
      </c>
      <c r="G249" s="56">
        <f>G250+G251+G252</f>
        <v>2230</v>
      </c>
      <c r="H249" s="251">
        <f t="shared" si="13"/>
        <v>69.77471839799749</v>
      </c>
    </row>
    <row r="250" spans="1:8" ht="16.5">
      <c r="A250" s="29"/>
      <c r="B250" s="32" t="s">
        <v>368</v>
      </c>
      <c r="C250" s="30"/>
      <c r="D250" s="30"/>
      <c r="E250" s="56">
        <v>4952</v>
      </c>
      <c r="F250" s="57">
        <v>1261</v>
      </c>
      <c r="G250" s="57">
        <v>799</v>
      </c>
      <c r="H250" s="251">
        <f t="shared" si="13"/>
        <v>63.36241078509119</v>
      </c>
    </row>
    <row r="251" spans="1:8" ht="16.5">
      <c r="A251" s="29"/>
      <c r="B251" s="32" t="s">
        <v>369</v>
      </c>
      <c r="C251" s="30"/>
      <c r="D251" s="30"/>
      <c r="E251" s="56">
        <v>7337</v>
      </c>
      <c r="F251" s="57">
        <v>1904</v>
      </c>
      <c r="G251" s="57">
        <v>1431</v>
      </c>
      <c r="H251" s="251">
        <f t="shared" si="13"/>
        <v>75.15756302521008</v>
      </c>
    </row>
    <row r="252" spans="1:8" ht="49.5">
      <c r="A252" s="29"/>
      <c r="B252" s="32" t="s">
        <v>233</v>
      </c>
      <c r="C252" s="30"/>
      <c r="D252" s="30"/>
      <c r="E252" s="56">
        <v>120</v>
      </c>
      <c r="F252" s="57">
        <v>31</v>
      </c>
      <c r="G252" s="57">
        <v>0</v>
      </c>
      <c r="H252" s="251">
        <f t="shared" si="13"/>
        <v>0</v>
      </c>
    </row>
    <row r="253" spans="1:8" ht="33">
      <c r="A253" s="29"/>
      <c r="B253" s="32" t="s">
        <v>370</v>
      </c>
      <c r="C253" s="30"/>
      <c r="D253" s="30"/>
      <c r="E253" s="56">
        <f aca="true" t="shared" si="14" ref="E253:G254">E254</f>
        <v>511</v>
      </c>
      <c r="F253" s="56">
        <f t="shared" si="14"/>
        <v>130</v>
      </c>
      <c r="G253" s="56">
        <f t="shared" si="14"/>
        <v>88</v>
      </c>
      <c r="H253" s="251">
        <f t="shared" si="13"/>
        <v>67.6923076923077</v>
      </c>
    </row>
    <row r="254" spans="1:8" ht="33">
      <c r="A254" s="29"/>
      <c r="B254" s="32" t="s">
        <v>332</v>
      </c>
      <c r="C254" s="30"/>
      <c r="D254" s="30"/>
      <c r="E254" s="56">
        <f t="shared" si="14"/>
        <v>511</v>
      </c>
      <c r="F254" s="56">
        <f t="shared" si="14"/>
        <v>130</v>
      </c>
      <c r="G254" s="56">
        <f t="shared" si="14"/>
        <v>88</v>
      </c>
      <c r="H254" s="251">
        <f t="shared" si="13"/>
        <v>67.6923076923077</v>
      </c>
    </row>
    <row r="255" spans="1:8" ht="16.5">
      <c r="A255" s="29"/>
      <c r="B255" s="32" t="s">
        <v>371</v>
      </c>
      <c r="C255" s="30"/>
      <c r="D255" s="30"/>
      <c r="E255" s="56">
        <v>511</v>
      </c>
      <c r="F255" s="57">
        <v>130</v>
      </c>
      <c r="G255" s="57">
        <v>88</v>
      </c>
      <c r="H255" s="251">
        <f t="shared" si="13"/>
        <v>67.6923076923077</v>
      </c>
    </row>
    <row r="256" spans="1:8" ht="16.5">
      <c r="A256" s="29"/>
      <c r="B256" s="32" t="s">
        <v>372</v>
      </c>
      <c r="C256" s="30"/>
      <c r="D256" s="30"/>
      <c r="E256" s="56">
        <f aca="true" t="shared" si="15" ref="E256:G257">E257</f>
        <v>5668</v>
      </c>
      <c r="F256" s="56">
        <f t="shared" si="15"/>
        <v>1350</v>
      </c>
      <c r="G256" s="56">
        <f t="shared" si="15"/>
        <v>927</v>
      </c>
      <c r="H256" s="251">
        <f t="shared" si="13"/>
        <v>68.66666666666667</v>
      </c>
    </row>
    <row r="257" spans="1:8" ht="33">
      <c r="A257" s="29"/>
      <c r="B257" s="32" t="s">
        <v>332</v>
      </c>
      <c r="C257" s="30"/>
      <c r="D257" s="30"/>
      <c r="E257" s="56">
        <f t="shared" si="15"/>
        <v>5668</v>
      </c>
      <c r="F257" s="56">
        <f t="shared" si="15"/>
        <v>1350</v>
      </c>
      <c r="G257" s="56">
        <f t="shared" si="15"/>
        <v>927</v>
      </c>
      <c r="H257" s="251">
        <f t="shared" si="13"/>
        <v>68.66666666666667</v>
      </c>
    </row>
    <row r="258" spans="1:8" ht="16.5" customHeight="1">
      <c r="A258" s="29"/>
      <c r="B258" s="32" t="s">
        <v>373</v>
      </c>
      <c r="C258" s="30"/>
      <c r="D258" s="30"/>
      <c r="E258" s="56">
        <v>5668</v>
      </c>
      <c r="F258" s="57">
        <v>1350</v>
      </c>
      <c r="G258" s="57">
        <v>927</v>
      </c>
      <c r="H258" s="251">
        <f t="shared" si="13"/>
        <v>68.66666666666667</v>
      </c>
    </row>
    <row r="259" spans="1:8" ht="16.5">
      <c r="A259" s="29"/>
      <c r="B259" s="32"/>
      <c r="C259" s="30"/>
      <c r="D259" s="30"/>
      <c r="E259" s="56"/>
      <c r="F259" s="57"/>
      <c r="G259" s="57"/>
      <c r="H259" s="251"/>
    </row>
    <row r="260" spans="1:8" ht="33">
      <c r="A260" s="29" t="s">
        <v>374</v>
      </c>
      <c r="B260" s="32" t="s">
        <v>375</v>
      </c>
      <c r="C260" s="30" t="s">
        <v>248</v>
      </c>
      <c r="D260" s="30" t="s">
        <v>235</v>
      </c>
      <c r="E260" s="56">
        <f>E261</f>
        <v>3500</v>
      </c>
      <c r="F260" s="56">
        <f>F261</f>
        <v>875</v>
      </c>
      <c r="G260" s="56">
        <f>G261</f>
        <v>509</v>
      </c>
      <c r="H260" s="251">
        <f t="shared" si="13"/>
        <v>58.17142857142857</v>
      </c>
    </row>
    <row r="261" spans="1:8" ht="16.5">
      <c r="A261" s="29"/>
      <c r="B261" s="32" t="s">
        <v>376</v>
      </c>
      <c r="C261" s="30"/>
      <c r="D261" s="30"/>
      <c r="E261" s="56">
        <v>3500</v>
      </c>
      <c r="F261" s="57">
        <v>875</v>
      </c>
      <c r="G261" s="57">
        <v>509</v>
      </c>
      <c r="H261" s="251">
        <f t="shared" si="13"/>
        <v>58.17142857142857</v>
      </c>
    </row>
    <row r="262" spans="1:8" ht="49.5">
      <c r="A262" s="29" t="s">
        <v>377</v>
      </c>
      <c r="B262" s="32" t="s">
        <v>378</v>
      </c>
      <c r="C262" s="30" t="s">
        <v>248</v>
      </c>
      <c r="D262" s="30" t="s">
        <v>199</v>
      </c>
      <c r="E262" s="56">
        <f>E263</f>
        <v>4298</v>
      </c>
      <c r="F262" s="56">
        <f>F263</f>
        <v>731</v>
      </c>
      <c r="G262" s="56">
        <f>G263</f>
        <v>614</v>
      </c>
      <c r="H262" s="251">
        <f t="shared" si="13"/>
        <v>83.99452804377565</v>
      </c>
    </row>
    <row r="263" spans="1:8" ht="33">
      <c r="A263" s="29"/>
      <c r="B263" s="32" t="s">
        <v>332</v>
      </c>
      <c r="C263" s="30"/>
      <c r="D263" s="30"/>
      <c r="E263" s="56">
        <f>E264+E265</f>
        <v>4298</v>
      </c>
      <c r="F263" s="56">
        <f>F264+F265</f>
        <v>731</v>
      </c>
      <c r="G263" s="56">
        <f>G264+G265</f>
        <v>614</v>
      </c>
      <c r="H263" s="251">
        <f t="shared" si="13"/>
        <v>83.99452804377565</v>
      </c>
    </row>
    <row r="264" spans="1:8" ht="16.5">
      <c r="A264" s="29"/>
      <c r="B264" s="32" t="s">
        <v>379</v>
      </c>
      <c r="C264" s="30"/>
      <c r="D264" s="30"/>
      <c r="E264" s="56">
        <v>2388</v>
      </c>
      <c r="F264" s="57">
        <v>731</v>
      </c>
      <c r="G264" s="57">
        <v>614</v>
      </c>
      <c r="H264" s="251">
        <f t="shared" si="13"/>
        <v>83.99452804377565</v>
      </c>
    </row>
    <row r="265" spans="1:8" ht="16.5">
      <c r="A265" s="29"/>
      <c r="B265" s="32" t="s">
        <v>380</v>
      </c>
      <c r="C265" s="30"/>
      <c r="D265" s="30"/>
      <c r="E265" s="56">
        <v>1910</v>
      </c>
      <c r="F265" s="57">
        <v>0</v>
      </c>
      <c r="G265" s="57">
        <v>0</v>
      </c>
      <c r="H265" s="251"/>
    </row>
    <row r="266" spans="1:8" ht="17.25" thickBot="1">
      <c r="A266" s="29"/>
      <c r="B266" s="32"/>
      <c r="C266" s="30"/>
      <c r="D266" s="30"/>
      <c r="E266" s="56"/>
      <c r="F266" s="57"/>
      <c r="G266" s="57"/>
      <c r="H266" s="250"/>
    </row>
    <row r="267" spans="1:8" ht="21.75" customHeight="1" thickBot="1" thickTop="1">
      <c r="A267" s="43" t="s">
        <v>381</v>
      </c>
      <c r="B267" s="39" t="s">
        <v>382</v>
      </c>
      <c r="C267" s="40" t="s">
        <v>237</v>
      </c>
      <c r="D267" s="40"/>
      <c r="E267" s="60">
        <f>E268+E283</f>
        <v>331700</v>
      </c>
      <c r="F267" s="60">
        <f>F268+F283</f>
        <v>67237</v>
      </c>
      <c r="G267" s="60">
        <f>G268+G283</f>
        <v>57544</v>
      </c>
      <c r="H267" s="249">
        <f>G267/F267*100</f>
        <v>85.5838303315139</v>
      </c>
    </row>
    <row r="268" spans="1:8" ht="17.25" thickTop="1">
      <c r="A268" s="29" t="s">
        <v>383</v>
      </c>
      <c r="B268" s="32" t="s">
        <v>384</v>
      </c>
      <c r="C268" s="30" t="s">
        <v>237</v>
      </c>
      <c r="D268" s="30" t="s">
        <v>178</v>
      </c>
      <c r="E268" s="56">
        <f>E269+E275+E278+E281</f>
        <v>316603</v>
      </c>
      <c r="F268" s="56">
        <f>F269+F275+F278+F281</f>
        <v>62540</v>
      </c>
      <c r="G268" s="56">
        <f>G269+G275+G278+G281</f>
        <v>54644</v>
      </c>
      <c r="H268" s="251">
        <f aca="true" t="shared" si="16" ref="H268:H288">G268/F268*100</f>
        <v>87.37448033258714</v>
      </c>
    </row>
    <row r="269" spans="1:8" ht="33">
      <c r="A269" s="29"/>
      <c r="B269" s="32" t="s">
        <v>385</v>
      </c>
      <c r="C269" s="30"/>
      <c r="D269" s="30"/>
      <c r="E269" s="56">
        <f>E270+E271+E272+E273+E274</f>
        <v>268926</v>
      </c>
      <c r="F269" s="56">
        <f>F270+F271+F272+F273+F274</f>
        <v>50956</v>
      </c>
      <c r="G269" s="56">
        <f>G270+G271+G272+G273+G274</f>
        <v>45440</v>
      </c>
      <c r="H269" s="251">
        <f t="shared" si="16"/>
        <v>89.17497448779339</v>
      </c>
    </row>
    <row r="270" spans="1:8" ht="16.5">
      <c r="A270" s="29"/>
      <c r="B270" s="32" t="s">
        <v>386</v>
      </c>
      <c r="C270" s="30"/>
      <c r="D270" s="30"/>
      <c r="E270" s="56">
        <v>250011</v>
      </c>
      <c r="F270" s="57">
        <v>46144</v>
      </c>
      <c r="G270" s="57">
        <v>43419</v>
      </c>
      <c r="H270" s="251">
        <f t="shared" si="16"/>
        <v>94.09457350901526</v>
      </c>
    </row>
    <row r="271" spans="1:8" ht="16.5">
      <c r="A271" s="29"/>
      <c r="B271" s="32" t="s">
        <v>387</v>
      </c>
      <c r="C271" s="30"/>
      <c r="D271" s="30"/>
      <c r="E271" s="56">
        <v>158</v>
      </c>
      <c r="F271" s="57">
        <v>40</v>
      </c>
      <c r="G271" s="57">
        <v>0</v>
      </c>
      <c r="H271" s="251">
        <f t="shared" si="16"/>
        <v>0</v>
      </c>
    </row>
    <row r="272" spans="1:8" ht="16.5">
      <c r="A272" s="29"/>
      <c r="B272" s="32" t="s">
        <v>388</v>
      </c>
      <c r="C272" s="30"/>
      <c r="D272" s="30"/>
      <c r="E272" s="56">
        <v>18315</v>
      </c>
      <c r="F272" s="57">
        <v>4578</v>
      </c>
      <c r="G272" s="57">
        <v>2010</v>
      </c>
      <c r="H272" s="251">
        <f t="shared" si="16"/>
        <v>43.90563564875492</v>
      </c>
    </row>
    <row r="273" spans="1:8" ht="66">
      <c r="A273" s="29"/>
      <c r="B273" s="32" t="s">
        <v>389</v>
      </c>
      <c r="C273" s="30"/>
      <c r="D273" s="30"/>
      <c r="E273" s="56">
        <v>280</v>
      </c>
      <c r="F273" s="57">
        <v>140</v>
      </c>
      <c r="G273" s="57">
        <v>11</v>
      </c>
      <c r="H273" s="251">
        <f t="shared" si="16"/>
        <v>7.857142857142857</v>
      </c>
    </row>
    <row r="274" spans="1:8" ht="30.75" customHeight="1">
      <c r="A274" s="29"/>
      <c r="B274" s="32" t="s">
        <v>233</v>
      </c>
      <c r="C274" s="30"/>
      <c r="D274" s="30"/>
      <c r="E274" s="56">
        <v>162</v>
      </c>
      <c r="F274" s="57">
        <v>54</v>
      </c>
      <c r="G274" s="57">
        <v>0</v>
      </c>
      <c r="H274" s="251">
        <f t="shared" si="16"/>
        <v>0</v>
      </c>
    </row>
    <row r="275" spans="1:8" ht="27" customHeight="1">
      <c r="A275" s="29"/>
      <c r="B275" s="32" t="s">
        <v>390</v>
      </c>
      <c r="C275" s="30"/>
      <c r="D275" s="30"/>
      <c r="E275" s="56">
        <f>E276+E277</f>
        <v>15099</v>
      </c>
      <c r="F275" s="56">
        <f>F276+F277</f>
        <v>3440</v>
      </c>
      <c r="G275" s="56">
        <f>G276+G277</f>
        <v>2403</v>
      </c>
      <c r="H275" s="251">
        <f t="shared" si="16"/>
        <v>69.85465116279069</v>
      </c>
    </row>
    <row r="276" spans="1:8" ht="33">
      <c r="A276" s="29"/>
      <c r="B276" s="32" t="s">
        <v>391</v>
      </c>
      <c r="C276" s="30"/>
      <c r="D276" s="30"/>
      <c r="E276" s="56">
        <v>14751</v>
      </c>
      <c r="F276" s="57">
        <v>3353</v>
      </c>
      <c r="G276" s="57">
        <v>2403</v>
      </c>
      <c r="H276" s="251">
        <f t="shared" si="16"/>
        <v>71.66716373396957</v>
      </c>
    </row>
    <row r="277" spans="1:8" ht="16.5">
      <c r="A277" s="29"/>
      <c r="B277" s="32" t="s">
        <v>392</v>
      </c>
      <c r="C277" s="30"/>
      <c r="D277" s="30"/>
      <c r="E277" s="56">
        <v>348</v>
      </c>
      <c r="F277" s="57">
        <v>87</v>
      </c>
      <c r="G277" s="57">
        <v>0</v>
      </c>
      <c r="H277" s="251">
        <f t="shared" si="16"/>
        <v>0</v>
      </c>
    </row>
    <row r="278" spans="1:8" s="16" customFormat="1" ht="17.25" customHeight="1">
      <c r="A278" s="47"/>
      <c r="B278" s="48" t="s">
        <v>393</v>
      </c>
      <c r="C278" s="49"/>
      <c r="D278" s="49"/>
      <c r="E278" s="58">
        <f>E279+E280</f>
        <v>7938</v>
      </c>
      <c r="F278" s="58">
        <f>F279+F280</f>
        <v>1984</v>
      </c>
      <c r="G278" s="58">
        <f>G279+G280</f>
        <v>798</v>
      </c>
      <c r="H278" s="251">
        <f t="shared" si="16"/>
        <v>40.221774193548384</v>
      </c>
    </row>
    <row r="279" spans="1:8" s="16" customFormat="1" ht="33">
      <c r="A279" s="47"/>
      <c r="B279" s="48" t="s">
        <v>394</v>
      </c>
      <c r="C279" s="49"/>
      <c r="D279" s="49"/>
      <c r="E279" s="58">
        <v>150</v>
      </c>
      <c r="F279" s="59">
        <v>37</v>
      </c>
      <c r="G279" s="59">
        <v>0</v>
      </c>
      <c r="H279" s="251">
        <f t="shared" si="16"/>
        <v>0</v>
      </c>
    </row>
    <row r="280" spans="1:8" s="16" customFormat="1" ht="16.5">
      <c r="A280" s="47"/>
      <c r="B280" s="48" t="s">
        <v>392</v>
      </c>
      <c r="C280" s="49"/>
      <c r="D280" s="49"/>
      <c r="E280" s="58">
        <v>7788</v>
      </c>
      <c r="F280" s="59">
        <v>1947</v>
      </c>
      <c r="G280" s="59">
        <v>798</v>
      </c>
      <c r="H280" s="251">
        <f t="shared" si="16"/>
        <v>40.98613251155624</v>
      </c>
    </row>
    <row r="281" spans="1:8" ht="16.5">
      <c r="A281" s="29"/>
      <c r="B281" s="32" t="s">
        <v>395</v>
      </c>
      <c r="C281" s="30"/>
      <c r="D281" s="30"/>
      <c r="E281" s="56">
        <f>E282</f>
        <v>24640</v>
      </c>
      <c r="F281" s="56">
        <f>F282</f>
        <v>6160</v>
      </c>
      <c r="G281" s="56">
        <f>G282</f>
        <v>6003</v>
      </c>
      <c r="H281" s="251">
        <f t="shared" si="16"/>
        <v>97.45129870129871</v>
      </c>
    </row>
    <row r="282" spans="1:8" ht="33">
      <c r="A282" s="29"/>
      <c r="B282" s="32" t="s">
        <v>396</v>
      </c>
      <c r="C282" s="30"/>
      <c r="D282" s="30"/>
      <c r="E282" s="56">
        <v>24640</v>
      </c>
      <c r="F282" s="57">
        <v>6160</v>
      </c>
      <c r="G282" s="57">
        <v>6003</v>
      </c>
      <c r="H282" s="251">
        <f t="shared" si="16"/>
        <v>97.45129870129871</v>
      </c>
    </row>
    <row r="283" spans="1:8" ht="16.5">
      <c r="A283" s="29" t="s">
        <v>397</v>
      </c>
      <c r="B283" s="32" t="s">
        <v>398</v>
      </c>
      <c r="C283" s="30" t="s">
        <v>237</v>
      </c>
      <c r="D283" s="30" t="s">
        <v>230</v>
      </c>
      <c r="E283" s="56">
        <f>E284</f>
        <v>15097</v>
      </c>
      <c r="F283" s="56">
        <f>F284</f>
        <v>4697</v>
      </c>
      <c r="G283" s="56">
        <f>G284</f>
        <v>2900</v>
      </c>
      <c r="H283" s="251">
        <f t="shared" si="16"/>
        <v>61.741537151373215</v>
      </c>
    </row>
    <row r="284" spans="1:8" ht="33">
      <c r="A284" s="29"/>
      <c r="B284" s="32" t="s">
        <v>336</v>
      </c>
      <c r="C284" s="30"/>
      <c r="D284" s="30"/>
      <c r="E284" s="56">
        <f>E285+E286+E287+E288</f>
        <v>15097</v>
      </c>
      <c r="F284" s="56">
        <f>F285+F286+F287+F288</f>
        <v>4697</v>
      </c>
      <c r="G284" s="56">
        <f>G285+G286+G287+G288</f>
        <v>2900</v>
      </c>
      <c r="H284" s="251">
        <f t="shared" si="16"/>
        <v>61.741537151373215</v>
      </c>
    </row>
    <row r="285" spans="1:8" ht="16.5">
      <c r="A285" s="29"/>
      <c r="B285" s="32" t="s">
        <v>399</v>
      </c>
      <c r="C285" s="30"/>
      <c r="D285" s="30"/>
      <c r="E285" s="56">
        <v>3153</v>
      </c>
      <c r="F285" s="57">
        <v>1008</v>
      </c>
      <c r="G285" s="57">
        <v>803</v>
      </c>
      <c r="H285" s="251">
        <f t="shared" si="16"/>
        <v>79.6626984126984</v>
      </c>
    </row>
    <row r="286" spans="1:8" ht="16.5">
      <c r="A286" s="29"/>
      <c r="B286" s="32" t="s">
        <v>400</v>
      </c>
      <c r="C286" s="30"/>
      <c r="D286" s="30"/>
      <c r="E286" s="56">
        <v>9994</v>
      </c>
      <c r="F286" s="57">
        <v>3016</v>
      </c>
      <c r="G286" s="57">
        <v>1702</v>
      </c>
      <c r="H286" s="251">
        <f t="shared" si="16"/>
        <v>56.43236074270557</v>
      </c>
    </row>
    <row r="287" spans="1:8" ht="33">
      <c r="A287" s="29"/>
      <c r="B287" s="32" t="s">
        <v>401</v>
      </c>
      <c r="C287" s="30"/>
      <c r="D287" s="30"/>
      <c r="E287" s="56">
        <v>1500</v>
      </c>
      <c r="F287" s="57">
        <v>561</v>
      </c>
      <c r="G287" s="57">
        <v>395</v>
      </c>
      <c r="H287" s="251">
        <f t="shared" si="16"/>
        <v>70.40998217468805</v>
      </c>
    </row>
    <row r="288" spans="1:8" ht="49.5">
      <c r="A288" s="29"/>
      <c r="B288" s="32" t="s">
        <v>233</v>
      </c>
      <c r="C288" s="30"/>
      <c r="D288" s="30"/>
      <c r="E288" s="56">
        <v>450</v>
      </c>
      <c r="F288" s="57">
        <v>112</v>
      </c>
      <c r="G288" s="57">
        <v>0</v>
      </c>
      <c r="H288" s="251">
        <f t="shared" si="16"/>
        <v>0</v>
      </c>
    </row>
    <row r="289" spans="1:8" ht="17.25" thickBot="1">
      <c r="A289" s="29"/>
      <c r="B289" s="32"/>
      <c r="C289" s="30"/>
      <c r="D289" s="30"/>
      <c r="E289" s="56"/>
      <c r="F289" s="57"/>
      <c r="G289" s="57"/>
      <c r="H289" s="250"/>
    </row>
    <row r="290" spans="1:8" ht="24" customHeight="1" thickBot="1" thickTop="1">
      <c r="A290" s="43" t="s">
        <v>402</v>
      </c>
      <c r="B290" s="39" t="s">
        <v>403</v>
      </c>
      <c r="C290" s="40" t="s">
        <v>242</v>
      </c>
      <c r="D290" s="40"/>
      <c r="E290" s="60">
        <f>E291+E294+E317</f>
        <v>138403</v>
      </c>
      <c r="F290" s="60">
        <f>F291+F294+F317</f>
        <v>34644</v>
      </c>
      <c r="G290" s="60">
        <f>G291+G294+G317</f>
        <v>22192</v>
      </c>
      <c r="H290" s="249">
        <f>G290/F290*100</f>
        <v>64.05726821383212</v>
      </c>
    </row>
    <row r="291" spans="1:8" ht="33.75" thickTop="1">
      <c r="A291" s="29" t="s">
        <v>404</v>
      </c>
      <c r="B291" s="32" t="s">
        <v>405</v>
      </c>
      <c r="C291" s="30" t="s">
        <v>242</v>
      </c>
      <c r="D291" s="30" t="s">
        <v>143</v>
      </c>
      <c r="E291" s="56">
        <f>E292+E293</f>
        <v>23293</v>
      </c>
      <c r="F291" s="56">
        <f>F292+F293</f>
        <v>5987</v>
      </c>
      <c r="G291" s="56">
        <f>G292+G293</f>
        <v>3950</v>
      </c>
      <c r="H291" s="251">
        <f aca="true" t="shared" si="17" ref="H291:H319">G291/F291*100</f>
        <v>65.97628194421246</v>
      </c>
    </row>
    <row r="292" spans="1:8" ht="49.5">
      <c r="A292" s="29"/>
      <c r="B292" s="32" t="s">
        <v>406</v>
      </c>
      <c r="C292" s="30"/>
      <c r="D292" s="30"/>
      <c r="E292" s="56">
        <v>14717</v>
      </c>
      <c r="F292" s="57">
        <v>3726</v>
      </c>
      <c r="G292" s="57">
        <v>2318</v>
      </c>
      <c r="H292" s="251">
        <f t="shared" si="17"/>
        <v>62.211486849168004</v>
      </c>
    </row>
    <row r="293" spans="1:8" ht="33">
      <c r="A293" s="29"/>
      <c r="B293" s="32" t="s">
        <v>407</v>
      </c>
      <c r="C293" s="30"/>
      <c r="D293" s="30"/>
      <c r="E293" s="56">
        <v>8576</v>
      </c>
      <c r="F293" s="57">
        <v>2261</v>
      </c>
      <c r="G293" s="57">
        <v>1632</v>
      </c>
      <c r="H293" s="251">
        <f t="shared" si="17"/>
        <v>72.18045112781954</v>
      </c>
    </row>
    <row r="294" spans="1:8" ht="16.5" customHeight="1">
      <c r="A294" s="29" t="s">
        <v>408</v>
      </c>
      <c r="B294" s="32" t="s">
        <v>409</v>
      </c>
      <c r="C294" s="30" t="s">
        <v>242</v>
      </c>
      <c r="D294" s="30" t="s">
        <v>144</v>
      </c>
      <c r="E294" s="56">
        <f>E295+E308+E310+E315+E313</f>
        <v>113310</v>
      </c>
      <c r="F294" s="56">
        <f>F295+F308+F310+F315+F313</f>
        <v>28164</v>
      </c>
      <c r="G294" s="56">
        <f>G295+G308+G310+G315+G313</f>
        <v>17757</v>
      </c>
      <c r="H294" s="251">
        <f t="shared" si="17"/>
        <v>63.048572645930975</v>
      </c>
    </row>
    <row r="295" spans="1:8" ht="33">
      <c r="A295" s="29"/>
      <c r="B295" s="32" t="s">
        <v>410</v>
      </c>
      <c r="C295" s="30"/>
      <c r="D295" s="30"/>
      <c r="E295" s="56">
        <f>SUM(E296:E306)</f>
        <v>105644</v>
      </c>
      <c r="F295" s="56">
        <f>SUM(F296:F306)</f>
        <v>26003</v>
      </c>
      <c r="G295" s="56">
        <f>SUM(G296:G307)</f>
        <v>17126</v>
      </c>
      <c r="H295" s="251">
        <f t="shared" si="17"/>
        <v>65.86163135022882</v>
      </c>
    </row>
    <row r="296" spans="1:8" ht="33" customHeight="1">
      <c r="A296" s="29"/>
      <c r="B296" s="35" t="s">
        <v>714</v>
      </c>
      <c r="C296" s="30"/>
      <c r="D296" s="30"/>
      <c r="E296" s="56">
        <v>581</v>
      </c>
      <c r="F296" s="59">
        <v>145</v>
      </c>
      <c r="G296" s="59">
        <v>88</v>
      </c>
      <c r="H296" s="251">
        <f t="shared" si="17"/>
        <v>60.689655172413794</v>
      </c>
    </row>
    <row r="297" spans="1:8" ht="63" customHeight="1">
      <c r="A297" s="29"/>
      <c r="B297" s="35" t="s">
        <v>685</v>
      </c>
      <c r="C297" s="30"/>
      <c r="D297" s="30"/>
      <c r="E297" s="56">
        <v>53882</v>
      </c>
      <c r="F297" s="59">
        <v>13471</v>
      </c>
      <c r="G297" s="59">
        <v>8682</v>
      </c>
      <c r="H297" s="251">
        <f t="shared" si="17"/>
        <v>64.44955831044466</v>
      </c>
    </row>
    <row r="298" spans="1:8" ht="66">
      <c r="A298" s="29"/>
      <c r="B298" s="35" t="s">
        <v>689</v>
      </c>
      <c r="C298" s="30"/>
      <c r="D298" s="30"/>
      <c r="E298" s="56">
        <v>12130</v>
      </c>
      <c r="F298" s="59">
        <v>3033</v>
      </c>
      <c r="G298" s="59">
        <v>1785</v>
      </c>
      <c r="H298" s="251">
        <f t="shared" si="17"/>
        <v>58.852621167161224</v>
      </c>
    </row>
    <row r="299" spans="1:8" ht="49.5">
      <c r="A299" s="29"/>
      <c r="B299" s="35" t="s">
        <v>690</v>
      </c>
      <c r="C299" s="30"/>
      <c r="D299" s="30"/>
      <c r="E299" s="56">
        <v>1491</v>
      </c>
      <c r="F299" s="59">
        <v>496</v>
      </c>
      <c r="G299" s="59">
        <v>260</v>
      </c>
      <c r="H299" s="251">
        <f t="shared" si="17"/>
        <v>52.41935483870967</v>
      </c>
    </row>
    <row r="300" spans="1:8" ht="33">
      <c r="A300" s="29"/>
      <c r="B300" s="35" t="s">
        <v>691</v>
      </c>
      <c r="C300" s="30"/>
      <c r="D300" s="30"/>
      <c r="E300" s="56">
        <v>4722</v>
      </c>
      <c r="F300" s="59">
        <v>1181</v>
      </c>
      <c r="G300" s="59">
        <v>678</v>
      </c>
      <c r="H300" s="251">
        <f t="shared" si="17"/>
        <v>57.40897544453853</v>
      </c>
    </row>
    <row r="301" spans="1:8" ht="16.5">
      <c r="A301" s="29"/>
      <c r="B301" s="35" t="s">
        <v>653</v>
      </c>
      <c r="C301" s="30"/>
      <c r="D301" s="30"/>
      <c r="E301" s="56">
        <v>7485</v>
      </c>
      <c r="F301" s="59">
        <v>1472</v>
      </c>
      <c r="G301" s="59">
        <v>1001</v>
      </c>
      <c r="H301" s="251">
        <f t="shared" si="17"/>
        <v>68.00271739130434</v>
      </c>
    </row>
    <row r="302" spans="1:8" ht="33">
      <c r="A302" s="29"/>
      <c r="B302" s="35" t="s">
        <v>692</v>
      </c>
      <c r="C302" s="30"/>
      <c r="D302" s="30"/>
      <c r="E302" s="56">
        <v>1770</v>
      </c>
      <c r="F302" s="59">
        <v>310</v>
      </c>
      <c r="G302" s="59">
        <v>310</v>
      </c>
      <c r="H302" s="251">
        <f t="shared" si="17"/>
        <v>100</v>
      </c>
    </row>
    <row r="303" spans="1:8" ht="33">
      <c r="A303" s="29"/>
      <c r="B303" s="35" t="s">
        <v>693</v>
      </c>
      <c r="C303" s="30"/>
      <c r="D303" s="30"/>
      <c r="E303" s="56">
        <v>14289</v>
      </c>
      <c r="F303" s="59">
        <v>3572</v>
      </c>
      <c r="G303" s="59">
        <v>2084</v>
      </c>
      <c r="H303" s="251">
        <f t="shared" si="17"/>
        <v>58.34266517357223</v>
      </c>
    </row>
    <row r="304" spans="1:8" ht="49.5">
      <c r="A304" s="29"/>
      <c r="B304" s="35" t="s">
        <v>688</v>
      </c>
      <c r="C304" s="30"/>
      <c r="D304" s="30"/>
      <c r="E304" s="56">
        <v>5687</v>
      </c>
      <c r="F304" s="59">
        <v>1422</v>
      </c>
      <c r="G304" s="59">
        <v>1704</v>
      </c>
      <c r="H304" s="251">
        <f t="shared" si="17"/>
        <v>119.83122362869199</v>
      </c>
    </row>
    <row r="305" spans="1:8" ht="33">
      <c r="A305" s="29"/>
      <c r="B305" s="35" t="s">
        <v>695</v>
      </c>
      <c r="C305" s="30"/>
      <c r="D305" s="30"/>
      <c r="E305" s="56">
        <v>3002</v>
      </c>
      <c r="F305" s="59">
        <v>750</v>
      </c>
      <c r="G305" s="59">
        <v>416</v>
      </c>
      <c r="H305" s="251">
        <f t="shared" si="17"/>
        <v>55.46666666666666</v>
      </c>
    </row>
    <row r="306" spans="1:8" ht="33">
      <c r="A306" s="29"/>
      <c r="B306" s="35" t="s">
        <v>696</v>
      </c>
      <c r="C306" s="30"/>
      <c r="D306" s="30"/>
      <c r="E306" s="56">
        <v>605</v>
      </c>
      <c r="F306" s="59">
        <v>151</v>
      </c>
      <c r="G306" s="59">
        <v>0</v>
      </c>
      <c r="H306" s="251">
        <f t="shared" si="17"/>
        <v>0</v>
      </c>
    </row>
    <row r="307" spans="1:8" ht="16.5">
      <c r="A307" s="29"/>
      <c r="B307" s="35" t="s">
        <v>575</v>
      </c>
      <c r="C307" s="30"/>
      <c r="D307" s="30"/>
      <c r="E307" s="56">
        <v>0</v>
      </c>
      <c r="F307" s="59">
        <v>0</v>
      </c>
      <c r="G307" s="59">
        <v>118</v>
      </c>
      <c r="H307" s="251"/>
    </row>
    <row r="308" spans="1:8" ht="33">
      <c r="A308" s="29"/>
      <c r="B308" s="32" t="s">
        <v>306</v>
      </c>
      <c r="C308" s="30"/>
      <c r="D308" s="30"/>
      <c r="E308" s="56">
        <f>E309</f>
        <v>4756</v>
      </c>
      <c r="F308" s="56">
        <f>F309</f>
        <v>1427</v>
      </c>
      <c r="G308" s="58">
        <f>G309</f>
        <v>0</v>
      </c>
      <c r="H308" s="251">
        <f t="shared" si="17"/>
        <v>0</v>
      </c>
    </row>
    <row r="309" spans="1:8" ht="33">
      <c r="A309" s="29"/>
      <c r="B309" s="32" t="s">
        <v>713</v>
      </c>
      <c r="C309" s="30"/>
      <c r="D309" s="30"/>
      <c r="E309" s="56">
        <v>4756</v>
      </c>
      <c r="F309" s="59">
        <v>1427</v>
      </c>
      <c r="G309" s="59">
        <v>0</v>
      </c>
      <c r="H309" s="251">
        <f t="shared" si="17"/>
        <v>0</v>
      </c>
    </row>
    <row r="310" spans="1:8" ht="33">
      <c r="A310" s="29"/>
      <c r="B310" s="32" t="s">
        <v>385</v>
      </c>
      <c r="C310" s="30"/>
      <c r="D310" s="30"/>
      <c r="E310" s="56">
        <f>E311+E312</f>
        <v>2560</v>
      </c>
      <c r="F310" s="56">
        <f>F311+F312</f>
        <v>639</v>
      </c>
      <c r="G310" s="56">
        <f>G311+G312</f>
        <v>461</v>
      </c>
      <c r="H310" s="251">
        <f t="shared" si="17"/>
        <v>72.14397496087636</v>
      </c>
    </row>
    <row r="311" spans="1:8" ht="33">
      <c r="A311" s="29"/>
      <c r="B311" s="32" t="s">
        <v>411</v>
      </c>
      <c r="C311" s="30"/>
      <c r="D311" s="30"/>
      <c r="E311" s="56">
        <v>1846</v>
      </c>
      <c r="F311" s="59">
        <v>461</v>
      </c>
      <c r="G311" s="59">
        <v>461</v>
      </c>
      <c r="H311" s="251">
        <f t="shared" si="17"/>
        <v>100</v>
      </c>
    </row>
    <row r="312" spans="1:8" ht="49.5">
      <c r="A312" s="29"/>
      <c r="B312" s="35" t="s">
        <v>694</v>
      </c>
      <c r="C312" s="30"/>
      <c r="D312" s="30"/>
      <c r="E312" s="56">
        <v>714</v>
      </c>
      <c r="F312" s="59">
        <v>178</v>
      </c>
      <c r="G312" s="59">
        <v>0</v>
      </c>
      <c r="H312" s="251">
        <f>G312/F312*100</f>
        <v>0</v>
      </c>
    </row>
    <row r="313" spans="1:8" ht="16.5">
      <c r="A313" s="29"/>
      <c r="B313" s="32" t="s">
        <v>283</v>
      </c>
      <c r="C313" s="30"/>
      <c r="D313" s="30"/>
      <c r="E313" s="56">
        <f>E314</f>
        <v>350</v>
      </c>
      <c r="F313" s="56">
        <f>F314</f>
        <v>95</v>
      </c>
      <c r="G313" s="58">
        <f>G314</f>
        <v>84</v>
      </c>
      <c r="H313" s="251">
        <f t="shared" si="17"/>
        <v>88.42105263157895</v>
      </c>
    </row>
    <row r="314" spans="1:8" ht="33">
      <c r="A314" s="29"/>
      <c r="B314" s="35" t="s">
        <v>715</v>
      </c>
      <c r="C314" s="30"/>
      <c r="D314" s="30"/>
      <c r="E314" s="56">
        <v>350</v>
      </c>
      <c r="F314" s="59">
        <v>95</v>
      </c>
      <c r="G314" s="59">
        <v>84</v>
      </c>
      <c r="H314" s="251">
        <f t="shared" si="17"/>
        <v>88.42105263157895</v>
      </c>
    </row>
    <row r="315" spans="1:8" ht="16.5">
      <c r="A315" s="29"/>
      <c r="B315" s="32" t="s">
        <v>716</v>
      </c>
      <c r="C315" s="30"/>
      <c r="D315" s="30"/>
      <c r="E315" s="56">
        <f>E316</f>
        <v>0</v>
      </c>
      <c r="F315" s="56">
        <f>F316</f>
        <v>0</v>
      </c>
      <c r="G315" s="58">
        <f>G316</f>
        <v>86</v>
      </c>
      <c r="H315" s="251"/>
    </row>
    <row r="316" spans="1:8" ht="49.5">
      <c r="A316" s="29"/>
      <c r="B316" s="35" t="s">
        <v>666</v>
      </c>
      <c r="C316" s="30"/>
      <c r="D316" s="30"/>
      <c r="E316" s="56">
        <v>0</v>
      </c>
      <c r="F316" s="59">
        <v>0</v>
      </c>
      <c r="G316" s="59">
        <v>86</v>
      </c>
      <c r="H316" s="251"/>
    </row>
    <row r="317" spans="1:8" ht="33">
      <c r="A317" s="29" t="s">
        <v>412</v>
      </c>
      <c r="B317" s="32" t="s">
        <v>582</v>
      </c>
      <c r="C317" s="30"/>
      <c r="D317" s="30"/>
      <c r="E317" s="56">
        <f aca="true" t="shared" si="18" ref="E317:G318">E318</f>
        <v>1800</v>
      </c>
      <c r="F317" s="56">
        <f t="shared" si="18"/>
        <v>493</v>
      </c>
      <c r="G317" s="56">
        <f t="shared" si="18"/>
        <v>485</v>
      </c>
      <c r="H317" s="251">
        <f t="shared" si="17"/>
        <v>98.37728194726166</v>
      </c>
    </row>
    <row r="318" spans="1:8" ht="33">
      <c r="A318" s="29"/>
      <c r="B318" s="32" t="s">
        <v>344</v>
      </c>
      <c r="C318" s="30"/>
      <c r="D318" s="30"/>
      <c r="E318" s="56">
        <f t="shared" si="18"/>
        <v>1800</v>
      </c>
      <c r="F318" s="56">
        <f t="shared" si="18"/>
        <v>493</v>
      </c>
      <c r="G318" s="56">
        <f t="shared" si="18"/>
        <v>485</v>
      </c>
      <c r="H318" s="251">
        <f t="shared" si="17"/>
        <v>98.37728194726166</v>
      </c>
    </row>
    <row r="319" spans="1:8" ht="33.75" thickBot="1">
      <c r="A319" s="50"/>
      <c r="B319" s="51" t="s">
        <v>214</v>
      </c>
      <c r="C319" s="52"/>
      <c r="D319" s="52"/>
      <c r="E319" s="62">
        <v>1800</v>
      </c>
      <c r="F319" s="62">
        <v>493</v>
      </c>
      <c r="G319" s="62">
        <v>485</v>
      </c>
      <c r="H319" s="252">
        <f t="shared" si="17"/>
        <v>98.37728194726166</v>
      </c>
    </row>
    <row r="320" spans="2:8" ht="13.5" thickTop="1">
      <c r="B320" s="17"/>
      <c r="C320" s="1"/>
      <c r="D320" s="1"/>
      <c r="E320" s="63"/>
      <c r="F320" s="64"/>
      <c r="G320" s="64"/>
      <c r="H320" s="64"/>
    </row>
    <row r="321" spans="2:8" ht="12.75">
      <c r="B321" s="17"/>
      <c r="C321" s="1"/>
      <c r="D321" s="1"/>
      <c r="E321" s="63"/>
      <c r="F321" s="64"/>
      <c r="G321" s="64"/>
      <c r="H321" s="64"/>
    </row>
    <row r="322" spans="2:8" ht="12.75">
      <c r="B322" s="17"/>
      <c r="C322" s="1"/>
      <c r="D322" s="1"/>
      <c r="E322" s="63"/>
      <c r="F322" s="64"/>
      <c r="G322" s="64"/>
      <c r="H322" s="64"/>
    </row>
    <row r="323" spans="2:8" ht="12.75">
      <c r="B323" s="17"/>
      <c r="C323" s="1"/>
      <c r="D323" s="1"/>
      <c r="E323" s="63"/>
      <c r="F323" s="64"/>
      <c r="G323" s="64"/>
      <c r="H323" s="64"/>
    </row>
    <row r="324" spans="2:8" ht="12.75">
      <c r="B324" s="17"/>
      <c r="C324" s="1"/>
      <c r="D324" s="1"/>
      <c r="E324" s="63"/>
      <c r="F324" s="64"/>
      <c r="G324" s="64"/>
      <c r="H324" s="64"/>
    </row>
    <row r="325" spans="2:8" ht="12.75">
      <c r="B325" s="17"/>
      <c r="C325" s="1"/>
      <c r="D325" s="1"/>
      <c r="E325" s="63"/>
      <c r="F325" s="64"/>
      <c r="G325" s="64"/>
      <c r="H325" s="64"/>
    </row>
    <row r="326" spans="2:8" ht="12.75">
      <c r="B326" s="17"/>
      <c r="C326" s="1"/>
      <c r="D326" s="1"/>
      <c r="E326" s="63"/>
      <c r="F326" s="64"/>
      <c r="G326" s="64"/>
      <c r="H326" s="64"/>
    </row>
    <row r="327" spans="2:8" ht="12.75">
      <c r="B327" s="17"/>
      <c r="C327" s="1"/>
      <c r="D327" s="1"/>
      <c r="E327" s="63"/>
      <c r="F327" s="64"/>
      <c r="G327" s="64"/>
      <c r="H327" s="64"/>
    </row>
    <row r="328" spans="2:8" ht="12.75">
      <c r="B328" s="17"/>
      <c r="C328" s="1"/>
      <c r="D328" s="1"/>
      <c r="E328" s="63"/>
      <c r="F328" s="64"/>
      <c r="G328" s="64"/>
      <c r="H328" s="64"/>
    </row>
    <row r="329" spans="2:8" ht="12.75">
      <c r="B329" s="17"/>
      <c r="C329" s="1"/>
      <c r="D329" s="1"/>
      <c r="E329" s="63"/>
      <c r="F329" s="64"/>
      <c r="G329" s="64"/>
      <c r="H329" s="64"/>
    </row>
    <row r="330" spans="2:8" ht="12.75">
      <c r="B330" s="17"/>
      <c r="C330" s="1"/>
      <c r="D330" s="1"/>
      <c r="E330" s="63"/>
      <c r="F330" s="64"/>
      <c r="G330" s="64"/>
      <c r="H330" s="64"/>
    </row>
    <row r="331" spans="2:8" ht="12.75">
      <c r="B331" s="17"/>
      <c r="C331" s="1"/>
      <c r="D331" s="1"/>
      <c r="E331" s="63"/>
      <c r="F331" s="64"/>
      <c r="G331" s="64"/>
      <c r="H331" s="64"/>
    </row>
    <row r="332" spans="2:8" ht="12.75">
      <c r="B332" s="17"/>
      <c r="C332" s="1"/>
      <c r="D332" s="1"/>
      <c r="E332" s="63"/>
      <c r="F332" s="64"/>
      <c r="G332" s="64"/>
      <c r="H332" s="64"/>
    </row>
    <row r="333" spans="2:8" ht="12.75">
      <c r="B333" s="17"/>
      <c r="C333" s="1"/>
      <c r="D333" s="1"/>
      <c r="E333" s="63"/>
      <c r="F333" s="64"/>
      <c r="G333" s="64"/>
      <c r="H333" s="64"/>
    </row>
    <row r="334" spans="2:8" ht="12.75">
      <c r="B334" s="17"/>
      <c r="C334" s="1"/>
      <c r="D334" s="1"/>
      <c r="E334" s="63"/>
      <c r="F334" s="64"/>
      <c r="G334" s="64"/>
      <c r="H334" s="64"/>
    </row>
    <row r="335" spans="2:8" ht="12.75">
      <c r="B335" s="17"/>
      <c r="C335" s="1"/>
      <c r="D335" s="1"/>
      <c r="E335" s="63"/>
      <c r="F335" s="64"/>
      <c r="G335" s="64"/>
      <c r="H335" s="64"/>
    </row>
    <row r="336" spans="2:8" ht="12.75">
      <c r="B336" s="17"/>
      <c r="C336" s="1"/>
      <c r="D336" s="1"/>
      <c r="E336" s="63"/>
      <c r="F336" s="64"/>
      <c r="G336" s="64"/>
      <c r="H336" s="64"/>
    </row>
    <row r="337" spans="2:8" ht="12.75">
      <c r="B337" s="17"/>
      <c r="C337" s="1"/>
      <c r="D337" s="1"/>
      <c r="E337" s="63"/>
      <c r="F337" s="64"/>
      <c r="G337" s="64"/>
      <c r="H337" s="64"/>
    </row>
    <row r="338" spans="2:8" ht="12.75">
      <c r="B338" s="17"/>
      <c r="C338" s="1"/>
      <c r="D338" s="1"/>
      <c r="E338" s="63"/>
      <c r="F338" s="64"/>
      <c r="G338" s="64"/>
      <c r="H338" s="64"/>
    </row>
    <row r="339" spans="2:8" ht="12.75">
      <c r="B339" s="17"/>
      <c r="C339" s="1"/>
      <c r="D339" s="1"/>
      <c r="E339" s="63"/>
      <c r="F339" s="64"/>
      <c r="G339" s="64"/>
      <c r="H339" s="64"/>
    </row>
    <row r="340" spans="2:8" ht="12.75">
      <c r="B340" s="17"/>
      <c r="C340" s="1"/>
      <c r="D340" s="1"/>
      <c r="E340" s="63"/>
      <c r="F340" s="64"/>
      <c r="G340" s="64"/>
      <c r="H340" s="64"/>
    </row>
    <row r="341" spans="2:8" ht="12.75">
      <c r="B341" s="17"/>
      <c r="C341" s="1"/>
      <c r="D341" s="1"/>
      <c r="E341" s="63"/>
      <c r="F341" s="64"/>
      <c r="G341" s="64"/>
      <c r="H341" s="64"/>
    </row>
    <row r="342" spans="2:8" ht="12.75">
      <c r="B342" s="17"/>
      <c r="C342" s="1"/>
      <c r="D342" s="1"/>
      <c r="E342" s="63"/>
      <c r="F342" s="64"/>
      <c r="G342" s="64"/>
      <c r="H342" s="64"/>
    </row>
    <row r="343" spans="2:8" ht="12.75">
      <c r="B343" s="17"/>
      <c r="C343" s="1"/>
      <c r="D343" s="1"/>
      <c r="E343" s="63"/>
      <c r="F343" s="64"/>
      <c r="G343" s="64"/>
      <c r="H343" s="64"/>
    </row>
    <row r="344" spans="2:8" ht="12.75">
      <c r="B344" s="17"/>
      <c r="C344" s="1"/>
      <c r="D344" s="1"/>
      <c r="E344" s="63"/>
      <c r="F344" s="64"/>
      <c r="G344" s="64"/>
      <c r="H344" s="64"/>
    </row>
    <row r="345" spans="2:8" ht="12.75">
      <c r="B345" s="17"/>
      <c r="C345" s="1"/>
      <c r="D345" s="1"/>
      <c r="E345" s="63"/>
      <c r="F345" s="64"/>
      <c r="G345" s="64"/>
      <c r="H345" s="64"/>
    </row>
    <row r="346" spans="2:8" ht="12.75">
      <c r="B346" s="17"/>
      <c r="C346" s="1"/>
      <c r="D346" s="1"/>
      <c r="E346" s="63"/>
      <c r="F346" s="64"/>
      <c r="G346" s="64"/>
      <c r="H346" s="64"/>
    </row>
    <row r="347" spans="2:8" ht="12.75">
      <c r="B347" s="17"/>
      <c r="C347" s="1"/>
      <c r="D347" s="1"/>
      <c r="E347" s="63"/>
      <c r="F347" s="64"/>
      <c r="G347" s="64"/>
      <c r="H347" s="64"/>
    </row>
    <row r="348" spans="2:8" ht="12.75">
      <c r="B348" s="17"/>
      <c r="C348" s="1"/>
      <c r="D348" s="1"/>
      <c r="E348" s="63"/>
      <c r="F348" s="64"/>
      <c r="G348" s="64"/>
      <c r="H348" s="64"/>
    </row>
    <row r="349" spans="2:8" ht="12.75">
      <c r="B349" s="17"/>
      <c r="C349" s="1"/>
      <c r="D349" s="1"/>
      <c r="E349" s="63"/>
      <c r="F349" s="64"/>
      <c r="G349" s="64"/>
      <c r="H349" s="64"/>
    </row>
    <row r="350" spans="2:8" ht="12.75">
      <c r="B350" s="17"/>
      <c r="C350" s="1"/>
      <c r="D350" s="1"/>
      <c r="E350" s="63"/>
      <c r="F350" s="64"/>
      <c r="G350" s="64"/>
      <c r="H350" s="64"/>
    </row>
    <row r="351" spans="2:8" ht="12.75">
      <c r="B351" s="17"/>
      <c r="C351" s="1"/>
      <c r="D351" s="1"/>
      <c r="E351" s="63"/>
      <c r="F351" s="64"/>
      <c r="G351" s="64"/>
      <c r="H351" s="64"/>
    </row>
    <row r="352" spans="2:8" ht="12.75">
      <c r="B352" s="17"/>
      <c r="C352" s="1"/>
      <c r="D352" s="1"/>
      <c r="E352" s="63"/>
      <c r="F352" s="64"/>
      <c r="G352" s="64"/>
      <c r="H352" s="64"/>
    </row>
    <row r="353" spans="2:8" ht="12.75">
      <c r="B353" s="17"/>
      <c r="C353" s="1"/>
      <c r="D353" s="1"/>
      <c r="E353" s="63"/>
      <c r="F353" s="64"/>
      <c r="G353" s="64"/>
      <c r="H353" s="64"/>
    </row>
    <row r="354" spans="2:8" ht="12.75">
      <c r="B354" s="17"/>
      <c r="C354" s="1"/>
      <c r="D354" s="1"/>
      <c r="E354" s="63"/>
      <c r="F354" s="64"/>
      <c r="G354" s="64"/>
      <c r="H354" s="64"/>
    </row>
    <row r="355" spans="2:8" ht="12.75">
      <c r="B355" s="17"/>
      <c r="C355" s="1"/>
      <c r="D355" s="1"/>
      <c r="E355" s="63"/>
      <c r="F355" s="64"/>
      <c r="G355" s="64"/>
      <c r="H355" s="64"/>
    </row>
    <row r="356" spans="2:8" ht="12.75">
      <c r="B356" s="17"/>
      <c r="C356" s="1"/>
      <c r="D356" s="1"/>
      <c r="E356" s="63"/>
      <c r="F356" s="64"/>
      <c r="G356" s="64"/>
      <c r="H356" s="64"/>
    </row>
    <row r="357" spans="2:8" ht="12.75">
      <c r="B357" s="17"/>
      <c r="C357" s="1"/>
      <c r="D357" s="1"/>
      <c r="E357" s="63"/>
      <c r="F357" s="64"/>
      <c r="G357" s="64"/>
      <c r="H357" s="64"/>
    </row>
    <row r="358" spans="2:8" ht="12.75">
      <c r="B358" s="17"/>
      <c r="C358" s="1"/>
      <c r="D358" s="1"/>
      <c r="E358" s="63"/>
      <c r="F358" s="64"/>
      <c r="G358" s="64"/>
      <c r="H358" s="64"/>
    </row>
    <row r="359" spans="2:8" ht="12.75">
      <c r="B359" s="17"/>
      <c r="C359" s="1"/>
      <c r="D359" s="1"/>
      <c r="E359" s="63"/>
      <c r="F359" s="64"/>
      <c r="G359" s="64"/>
      <c r="H359" s="64"/>
    </row>
    <row r="360" spans="2:8" ht="12.75">
      <c r="B360" s="17"/>
      <c r="C360" s="1"/>
      <c r="D360" s="1"/>
      <c r="E360" s="63"/>
      <c r="F360" s="64"/>
      <c r="G360" s="64"/>
      <c r="H360" s="64"/>
    </row>
    <row r="361" spans="2:8" ht="12.75">
      <c r="B361" s="17"/>
      <c r="C361" s="1"/>
      <c r="D361" s="1"/>
      <c r="E361" s="63"/>
      <c r="F361" s="64"/>
      <c r="G361" s="64"/>
      <c r="H361" s="64"/>
    </row>
    <row r="362" spans="2:8" ht="12.75">
      <c r="B362" s="11"/>
      <c r="E362" s="64"/>
      <c r="F362" s="64"/>
      <c r="G362" s="64"/>
      <c r="H362" s="64"/>
    </row>
    <row r="363" spans="2:8" ht="12.75">
      <c r="B363" s="11"/>
      <c r="E363" s="64"/>
      <c r="F363" s="64"/>
      <c r="G363" s="64"/>
      <c r="H363" s="64"/>
    </row>
    <row r="364" spans="2:8" ht="12.75">
      <c r="B364" s="11"/>
      <c r="E364" s="64"/>
      <c r="F364" s="64"/>
      <c r="G364" s="64"/>
      <c r="H364" s="64"/>
    </row>
    <row r="365" spans="2:8" ht="12.75">
      <c r="B365" s="11"/>
      <c r="E365" s="64"/>
      <c r="F365" s="64"/>
      <c r="G365" s="64"/>
      <c r="H365" s="64"/>
    </row>
    <row r="366" spans="2:8" ht="12.75">
      <c r="B366" s="11"/>
      <c r="E366" s="64"/>
      <c r="F366" s="64"/>
      <c r="G366" s="64"/>
      <c r="H366" s="64"/>
    </row>
    <row r="367" spans="2:8" ht="12.75">
      <c r="B367" s="11"/>
      <c r="E367" s="64"/>
      <c r="F367" s="64"/>
      <c r="G367" s="64"/>
      <c r="H367" s="64"/>
    </row>
    <row r="368" spans="2:8" ht="12.75">
      <c r="B368" s="11"/>
      <c r="E368" s="64"/>
      <c r="F368" s="64"/>
      <c r="G368" s="64"/>
      <c r="H368" s="64"/>
    </row>
    <row r="369" spans="2:8" ht="12.75">
      <c r="B369" s="11"/>
      <c r="E369" s="64"/>
      <c r="F369" s="64"/>
      <c r="G369" s="64"/>
      <c r="H369" s="64"/>
    </row>
    <row r="370" spans="2:8" ht="12.75">
      <c r="B370" s="11"/>
      <c r="E370" s="64"/>
      <c r="F370" s="64"/>
      <c r="G370" s="64"/>
      <c r="H370" s="64"/>
    </row>
    <row r="371" spans="2:8" ht="12.75">
      <c r="B371" s="11"/>
      <c r="E371" s="64"/>
      <c r="F371" s="64"/>
      <c r="G371" s="64"/>
      <c r="H371" s="64"/>
    </row>
    <row r="372" spans="2:8" ht="12.75">
      <c r="B372" s="11"/>
      <c r="E372" s="64"/>
      <c r="F372" s="64"/>
      <c r="G372" s="64"/>
      <c r="H372" s="64"/>
    </row>
    <row r="373" spans="2:8" ht="12.75">
      <c r="B373" s="11"/>
      <c r="E373" s="64"/>
      <c r="F373" s="64"/>
      <c r="G373" s="64"/>
      <c r="H373" s="64"/>
    </row>
    <row r="374" spans="2:8" ht="12.75">
      <c r="B374" s="11"/>
      <c r="E374" s="64"/>
      <c r="F374" s="64"/>
      <c r="G374" s="64"/>
      <c r="H374" s="64"/>
    </row>
    <row r="375" spans="2:8" ht="12.75">
      <c r="B375" s="11"/>
      <c r="E375" s="64"/>
      <c r="F375" s="64"/>
      <c r="G375" s="64"/>
      <c r="H375" s="64"/>
    </row>
    <row r="376" spans="2:8" ht="12.75">
      <c r="B376" s="11"/>
      <c r="E376" s="64"/>
      <c r="F376" s="64"/>
      <c r="G376" s="64"/>
      <c r="H376" s="64"/>
    </row>
    <row r="377" spans="2:8" ht="12.75">
      <c r="B377" s="11"/>
      <c r="E377" s="64"/>
      <c r="F377" s="64"/>
      <c r="G377" s="64"/>
      <c r="H377" s="64"/>
    </row>
    <row r="378" spans="2:8" ht="12.75">
      <c r="B378" s="11"/>
      <c r="E378" s="64"/>
      <c r="F378" s="64"/>
      <c r="G378" s="64"/>
      <c r="H378" s="64"/>
    </row>
    <row r="379" spans="2:8" ht="12.75">
      <c r="B379" s="11"/>
      <c r="E379" s="64"/>
      <c r="F379" s="64"/>
      <c r="G379" s="64"/>
      <c r="H379" s="64"/>
    </row>
    <row r="380" spans="2:8" ht="12.75">
      <c r="B380" s="11"/>
      <c r="E380" s="64"/>
      <c r="F380" s="64"/>
      <c r="G380" s="64"/>
      <c r="H380" s="64"/>
    </row>
    <row r="381" spans="2:8" ht="12.75">
      <c r="B381" s="11"/>
      <c r="E381" s="64"/>
      <c r="F381" s="64"/>
      <c r="G381" s="64"/>
      <c r="H381" s="64"/>
    </row>
    <row r="382" spans="2:8" ht="12.75">
      <c r="B382" s="11"/>
      <c r="E382" s="64"/>
      <c r="F382" s="64"/>
      <c r="G382" s="64"/>
      <c r="H382" s="64"/>
    </row>
    <row r="383" spans="2:8" ht="12.75">
      <c r="B383" s="11"/>
      <c r="E383" s="64"/>
      <c r="F383" s="64"/>
      <c r="G383" s="64"/>
      <c r="H383" s="64"/>
    </row>
    <row r="384" spans="2:8" ht="12.75">
      <c r="B384" s="11"/>
      <c r="E384" s="64"/>
      <c r="F384" s="64"/>
      <c r="G384" s="64"/>
      <c r="H384" s="64"/>
    </row>
    <row r="385" ht="12.75">
      <c r="B385" s="11"/>
    </row>
    <row r="386" ht="12.75">
      <c r="B386" s="11"/>
    </row>
    <row r="387" ht="12.75">
      <c r="B387" s="11"/>
    </row>
    <row r="388" ht="12.75">
      <c r="B388" s="11"/>
    </row>
    <row r="389" ht="12.75">
      <c r="B389" s="11"/>
    </row>
    <row r="390" ht="12.75">
      <c r="B390" s="11"/>
    </row>
    <row r="391" ht="12.75">
      <c r="B391" s="11"/>
    </row>
    <row r="392" ht="12.75">
      <c r="B392" s="11"/>
    </row>
    <row r="393" ht="12.75">
      <c r="B393" s="11"/>
    </row>
    <row r="394" ht="12.75">
      <c r="B394" s="11"/>
    </row>
    <row r="395" ht="12.75">
      <c r="B395" s="11"/>
    </row>
    <row r="396" ht="12.75">
      <c r="B396" s="11"/>
    </row>
    <row r="397" ht="12.75">
      <c r="B397" s="11"/>
    </row>
    <row r="398" ht="12.75">
      <c r="B398" s="11"/>
    </row>
    <row r="399" ht="12.75">
      <c r="B399" s="11"/>
    </row>
    <row r="400" ht="12.75">
      <c r="B400" s="11"/>
    </row>
    <row r="401" ht="12.75">
      <c r="B401" s="11"/>
    </row>
    <row r="402" ht="12.75">
      <c r="B402" s="11"/>
    </row>
    <row r="403" ht="12.75">
      <c r="B403" s="11"/>
    </row>
    <row r="404" ht="12.75">
      <c r="B404" s="11"/>
    </row>
    <row r="405" ht="12.75">
      <c r="B405" s="11"/>
    </row>
    <row r="406" ht="12.75">
      <c r="B406" s="11"/>
    </row>
    <row r="407" ht="12.75">
      <c r="B407" s="11"/>
    </row>
    <row r="408" ht="12.75">
      <c r="B408" s="11"/>
    </row>
    <row r="409" ht="12.75">
      <c r="B409" s="11"/>
    </row>
    <row r="410" ht="12.75">
      <c r="B410" s="11"/>
    </row>
    <row r="411" ht="12.75">
      <c r="B411" s="11"/>
    </row>
    <row r="412" ht="12.75">
      <c r="B412" s="11"/>
    </row>
    <row r="413" ht="12.75">
      <c r="B413" s="11"/>
    </row>
    <row r="414" ht="12.75">
      <c r="B414" s="11"/>
    </row>
    <row r="415" ht="12.75">
      <c r="B415" s="11"/>
    </row>
    <row r="416" ht="12.75">
      <c r="B416" s="11"/>
    </row>
    <row r="417" ht="12.75">
      <c r="B417" s="11"/>
    </row>
    <row r="418" ht="12.75">
      <c r="B418" s="11"/>
    </row>
    <row r="419" ht="12.75">
      <c r="B419" s="11"/>
    </row>
    <row r="420" ht="12.75">
      <c r="B420" s="11"/>
    </row>
    <row r="421" ht="12.75">
      <c r="B421" s="11"/>
    </row>
  </sheetData>
  <mergeCells count="1">
    <mergeCell ref="A5:E5"/>
  </mergeCells>
  <printOptions/>
  <pageMargins left="0.5905511811023623" right="0.7086614173228347" top="0.5511811023622047" bottom="0.7086614173228347" header="0.1968503937007874" footer="0.2755905511811024"/>
  <pageSetup horizontalDpi="600" verticalDpi="600" orientation="portrait" paperSize="9" scale="92"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P460"/>
  <sheetViews>
    <sheetView showGridLines="0" view="pageBreakPreview" zoomScale="75" zoomScaleSheetLayoutView="75" workbookViewId="0" topLeftCell="A1">
      <selection activeCell="D3" sqref="D3:L3"/>
    </sheetView>
  </sheetViews>
  <sheetFormatPr defaultColWidth="9.00390625" defaultRowHeight="12.75"/>
  <cols>
    <col min="1" max="1" width="49.00390625" style="2" customWidth="1"/>
    <col min="2" max="2" width="5.75390625" style="2" customWidth="1"/>
    <col min="3" max="3" width="4.375" style="2" customWidth="1"/>
    <col min="4" max="4" width="5.00390625" style="2" customWidth="1"/>
    <col min="5" max="5" width="0" style="2" hidden="1" customWidth="1"/>
    <col min="6" max="6" width="6.75390625" style="2" hidden="1" customWidth="1"/>
    <col min="7" max="7" width="10.75390625" style="2" hidden="1" customWidth="1"/>
    <col min="8" max="8" width="8.25390625" style="2" hidden="1" customWidth="1"/>
    <col min="9" max="9" width="11.75390625" style="2" customWidth="1"/>
    <col min="10" max="10" width="11.25390625" style="2" customWidth="1"/>
    <col min="11" max="11" width="10.875" style="2" customWidth="1"/>
    <col min="12" max="12" width="8.625" style="2" customWidth="1"/>
    <col min="13" max="16384" width="9.125" style="2" customWidth="1"/>
  </cols>
  <sheetData>
    <row r="1" spans="1:12" ht="16.5">
      <c r="A1" s="65"/>
      <c r="B1" s="65"/>
      <c r="C1" s="65"/>
      <c r="D1" s="258" t="s">
        <v>414</v>
      </c>
      <c r="E1" s="258"/>
      <c r="F1" s="258"/>
      <c r="G1" s="258"/>
      <c r="H1" s="258"/>
      <c r="I1" s="258"/>
      <c r="J1" s="258"/>
      <c r="K1" s="259"/>
      <c r="L1" s="259"/>
    </row>
    <row r="2" spans="1:12" ht="16.5">
      <c r="A2" s="65"/>
      <c r="B2" s="65"/>
      <c r="C2" s="65"/>
      <c r="D2" s="258" t="s">
        <v>173</v>
      </c>
      <c r="E2" s="258"/>
      <c r="F2" s="258"/>
      <c r="G2" s="258"/>
      <c r="H2" s="258"/>
      <c r="I2" s="258"/>
      <c r="J2" s="258"/>
      <c r="K2" s="259"/>
      <c r="L2" s="259"/>
    </row>
    <row r="3" spans="1:12" ht="16.5">
      <c r="A3" s="65"/>
      <c r="B3" s="65"/>
      <c r="C3" s="65"/>
      <c r="D3" s="258" t="s">
        <v>35</v>
      </c>
      <c r="E3" s="258"/>
      <c r="F3" s="258"/>
      <c r="G3" s="258"/>
      <c r="H3" s="258"/>
      <c r="I3" s="258"/>
      <c r="J3" s="258"/>
      <c r="K3" s="259"/>
      <c r="L3" s="259"/>
    </row>
    <row r="4" spans="1:12" ht="16.5">
      <c r="A4" s="254" t="s">
        <v>132</v>
      </c>
      <c r="B4" s="254"/>
      <c r="C4" s="254"/>
      <c r="D4" s="254"/>
      <c r="E4" s="65"/>
      <c r="F4" s="65"/>
      <c r="G4" s="65"/>
      <c r="H4" s="65"/>
      <c r="I4" s="65"/>
      <c r="J4" s="65"/>
      <c r="K4" s="65"/>
      <c r="L4" s="65"/>
    </row>
    <row r="5" spans="1:12" ht="16.5">
      <c r="A5" s="254" t="s">
        <v>133</v>
      </c>
      <c r="B5" s="254"/>
      <c r="C5" s="254"/>
      <c r="D5" s="254"/>
      <c r="E5" s="254"/>
      <c r="F5" s="254"/>
      <c r="G5" s="67"/>
      <c r="H5" s="67"/>
      <c r="I5" s="65"/>
      <c r="J5" s="65"/>
      <c r="K5" s="65"/>
      <c r="L5" s="65"/>
    </row>
    <row r="6" spans="1:12" ht="16.5">
      <c r="A6" s="254" t="s">
        <v>134</v>
      </c>
      <c r="B6" s="254"/>
      <c r="C6" s="254"/>
      <c r="D6" s="254"/>
      <c r="E6" s="66"/>
      <c r="F6" s="66"/>
      <c r="G6" s="67"/>
      <c r="H6" s="67"/>
      <c r="I6" s="65"/>
      <c r="J6" s="65"/>
      <c r="K6" s="65"/>
      <c r="L6" s="65"/>
    </row>
    <row r="7" spans="1:12" ht="17.25" thickBot="1">
      <c r="A7" s="65"/>
      <c r="B7" s="65"/>
      <c r="C7" s="65"/>
      <c r="D7" s="65"/>
      <c r="E7" s="65"/>
      <c r="F7" s="65"/>
      <c r="G7" s="65"/>
      <c r="H7" s="65"/>
      <c r="I7" s="65"/>
      <c r="J7" s="65"/>
      <c r="K7" s="65"/>
      <c r="L7" s="65"/>
    </row>
    <row r="8" spans="1:16" ht="102.75" customHeight="1" thickBot="1" thickTop="1">
      <c r="A8" s="21" t="s">
        <v>415</v>
      </c>
      <c r="B8" s="68" t="s">
        <v>416</v>
      </c>
      <c r="C8" s="68" t="s">
        <v>417</v>
      </c>
      <c r="D8" s="68" t="s">
        <v>140</v>
      </c>
      <c r="E8" s="68" t="s">
        <v>418</v>
      </c>
      <c r="F8" s="68" t="s">
        <v>419</v>
      </c>
      <c r="G8" s="68" t="s">
        <v>418</v>
      </c>
      <c r="H8" s="68" t="s">
        <v>419</v>
      </c>
      <c r="I8" s="22" t="s">
        <v>135</v>
      </c>
      <c r="J8" s="23" t="s">
        <v>136</v>
      </c>
      <c r="K8" s="23" t="s">
        <v>137</v>
      </c>
      <c r="L8" s="23" t="s">
        <v>138</v>
      </c>
      <c r="M8" s="3"/>
      <c r="N8" s="3"/>
      <c r="O8" s="3"/>
      <c r="P8" s="3"/>
    </row>
    <row r="9" spans="1:16" ht="18" thickBot="1" thickTop="1">
      <c r="A9" s="260" t="s">
        <v>420</v>
      </c>
      <c r="B9" s="253"/>
      <c r="C9" s="253"/>
      <c r="D9" s="253"/>
      <c r="E9" s="253"/>
      <c r="F9" s="253"/>
      <c r="G9" s="253"/>
      <c r="H9" s="253"/>
      <c r="I9" s="151">
        <f>I10+I52+I63+I75+I80+I83+I90+I95+I104+I130+I149+I158+I166+I174+I183+I188+I194+I199+I205+I210+I246+I249+I252+I255+I258+I261+I264+I267+I270+I273+I276+I279+I282+I285+I288+I291+I294+I298+I316+I320+I333+I339+I342+I358+I378+I382</f>
        <v>1446432</v>
      </c>
      <c r="J9" s="152">
        <f>J10+J52+J63+J75+J80+J83+J90+J95+J104+J130+J149+J158+J166+J174+J183+J188+J194+J199+J205+J210+J246+J249+J252+J255+J258+J261+J264+J267+J270+J273+J276+J279+J282+J285+J288+J291+J294+J298+J316+J320+J333+J339+J342+J358+J378+J382</f>
        <v>358137</v>
      </c>
      <c r="K9" s="152">
        <f>K10+K52+K63+K75+K80+K83+K90+K95+K104+K130+K149+K158+K166+K174+K183+K188+K194+K199+K205+K210+K246+K249+K252+K255+K258+K261+K264+K267+K270+K273+K276+K279+K282+K285+K288+K291+K294+K298+K316+K320+K333+K339+K342+K358+K378+K382</f>
        <v>282397</v>
      </c>
      <c r="L9" s="237">
        <f>K9/J9*100</f>
        <v>78.85166849557571</v>
      </c>
      <c r="M9" s="3"/>
      <c r="N9" s="3"/>
      <c r="O9" s="3"/>
      <c r="P9" s="3"/>
    </row>
    <row r="10" spans="1:16" ht="18" thickBot="1" thickTop="1">
      <c r="A10" s="69" t="s">
        <v>421</v>
      </c>
      <c r="B10" s="70" t="s">
        <v>422</v>
      </c>
      <c r="C10" s="71"/>
      <c r="D10" s="71"/>
      <c r="E10" s="71"/>
      <c r="F10" s="71"/>
      <c r="G10" s="71"/>
      <c r="H10" s="71"/>
      <c r="I10" s="153">
        <f>I11+I38+I42+I45</f>
        <v>106672</v>
      </c>
      <c r="J10" s="153">
        <f>J11+J38+J42+J45</f>
        <v>31670</v>
      </c>
      <c r="K10" s="153">
        <f>K11+K38+K42+K45</f>
        <v>29634</v>
      </c>
      <c r="L10" s="238">
        <f>K10/J10*100</f>
        <v>93.57120303125987</v>
      </c>
      <c r="M10" s="3"/>
      <c r="N10" s="3"/>
      <c r="O10" s="3"/>
      <c r="P10" s="3"/>
    </row>
    <row r="11" spans="1:16" ht="17.25" thickTop="1">
      <c r="A11" s="72" t="s">
        <v>151</v>
      </c>
      <c r="B11" s="73" t="s">
        <v>422</v>
      </c>
      <c r="C11" s="74" t="s">
        <v>423</v>
      </c>
      <c r="D11" s="74" t="s">
        <v>424</v>
      </c>
      <c r="E11" s="74"/>
      <c r="F11" s="74"/>
      <c r="G11" s="74"/>
      <c r="H11" s="74"/>
      <c r="I11" s="154">
        <f>I12+I13+I15+I21+I24+I26</f>
        <v>81171</v>
      </c>
      <c r="J11" s="154">
        <f>J12+J13+J15+J21+J24+J26</f>
        <v>25061</v>
      </c>
      <c r="K11" s="154">
        <f>K12+K13+K15+K21+K24+K26</f>
        <v>23285</v>
      </c>
      <c r="L11" s="242">
        <f>K11/J11*100</f>
        <v>92.91329156857269</v>
      </c>
      <c r="M11" s="3"/>
      <c r="N11" s="3"/>
      <c r="O11" s="3"/>
      <c r="P11" s="3"/>
    </row>
    <row r="12" spans="1:16" ht="52.5" customHeight="1">
      <c r="A12" s="76" t="s">
        <v>425</v>
      </c>
      <c r="B12" s="77" t="s">
        <v>422</v>
      </c>
      <c r="C12" s="77" t="s">
        <v>423</v>
      </c>
      <c r="D12" s="77" t="s">
        <v>426</v>
      </c>
      <c r="E12" s="77" t="s">
        <v>427</v>
      </c>
      <c r="F12" s="77" t="s">
        <v>428</v>
      </c>
      <c r="G12" s="77" t="s">
        <v>427</v>
      </c>
      <c r="H12" s="77" t="s">
        <v>422</v>
      </c>
      <c r="I12" s="156">
        <v>1235</v>
      </c>
      <c r="J12" s="157">
        <v>443</v>
      </c>
      <c r="K12" s="157">
        <v>430</v>
      </c>
      <c r="L12" s="239">
        <f aca="true" t="shared" si="0" ref="L12:L63">K12/J12*100</f>
        <v>97.06546275395034</v>
      </c>
      <c r="M12" s="3"/>
      <c r="N12" s="3"/>
      <c r="O12" s="3"/>
      <c r="P12" s="3"/>
    </row>
    <row r="13" spans="1:16" ht="51" customHeight="1">
      <c r="A13" s="76" t="s">
        <v>429</v>
      </c>
      <c r="B13" s="77" t="s">
        <v>422</v>
      </c>
      <c r="C13" s="77" t="s">
        <v>423</v>
      </c>
      <c r="D13" s="77" t="s">
        <v>430</v>
      </c>
      <c r="E13" s="79"/>
      <c r="F13" s="79"/>
      <c r="G13" s="79"/>
      <c r="H13" s="79"/>
      <c r="I13" s="156">
        <f>I14</f>
        <v>1117</v>
      </c>
      <c r="J13" s="156">
        <f>J14</f>
        <v>357</v>
      </c>
      <c r="K13" s="156">
        <f>K14</f>
        <v>294</v>
      </c>
      <c r="L13" s="239">
        <f t="shared" si="0"/>
        <v>82.35294117647058</v>
      </c>
      <c r="M13" s="3"/>
      <c r="N13" s="3"/>
      <c r="O13" s="3"/>
      <c r="P13" s="3"/>
    </row>
    <row r="14" spans="1:16" ht="19.5" customHeight="1">
      <c r="A14" s="35" t="s">
        <v>431</v>
      </c>
      <c r="B14" s="79" t="s">
        <v>422</v>
      </c>
      <c r="C14" s="79" t="s">
        <v>423</v>
      </c>
      <c r="D14" s="79" t="s">
        <v>430</v>
      </c>
      <c r="E14" s="79" t="s">
        <v>427</v>
      </c>
      <c r="F14" s="79" t="s">
        <v>432</v>
      </c>
      <c r="G14" s="79" t="s">
        <v>427</v>
      </c>
      <c r="H14" s="79" t="s">
        <v>433</v>
      </c>
      <c r="I14" s="158">
        <v>1117</v>
      </c>
      <c r="J14" s="155">
        <v>357</v>
      </c>
      <c r="K14" s="155">
        <v>294</v>
      </c>
      <c r="L14" s="239">
        <f t="shared" si="0"/>
        <v>82.35294117647058</v>
      </c>
      <c r="M14" s="3"/>
      <c r="N14" s="3"/>
      <c r="O14" s="3"/>
      <c r="P14" s="3"/>
    </row>
    <row r="15" spans="1:16" ht="49.5">
      <c r="A15" s="76" t="s">
        <v>434</v>
      </c>
      <c r="B15" s="77" t="s">
        <v>422</v>
      </c>
      <c r="C15" s="77" t="s">
        <v>423</v>
      </c>
      <c r="D15" s="77" t="s">
        <v>435</v>
      </c>
      <c r="E15" s="79"/>
      <c r="F15" s="79"/>
      <c r="G15" s="79"/>
      <c r="H15" s="79"/>
      <c r="I15" s="156">
        <f>SUM(I16:I20)</f>
        <v>65558</v>
      </c>
      <c r="J15" s="156">
        <f>SUM(J16:J20)</f>
        <v>19557</v>
      </c>
      <c r="K15" s="156">
        <f>SUM(K16:K20)</f>
        <v>18260</v>
      </c>
      <c r="L15" s="239">
        <f t="shared" si="0"/>
        <v>93.36810349235569</v>
      </c>
      <c r="M15" s="3"/>
      <c r="N15" s="3"/>
      <c r="O15" s="3"/>
      <c r="P15" s="3"/>
    </row>
    <row r="16" spans="1:16" ht="16.5" customHeight="1">
      <c r="A16" s="35" t="s">
        <v>436</v>
      </c>
      <c r="B16" s="79" t="s">
        <v>422</v>
      </c>
      <c r="C16" s="79" t="s">
        <v>423</v>
      </c>
      <c r="D16" s="79" t="s">
        <v>435</v>
      </c>
      <c r="E16" s="79" t="s">
        <v>427</v>
      </c>
      <c r="F16" s="79" t="s">
        <v>433</v>
      </c>
      <c r="G16" s="79" t="s">
        <v>427</v>
      </c>
      <c r="H16" s="79" t="s">
        <v>433</v>
      </c>
      <c r="I16" s="158">
        <v>45191</v>
      </c>
      <c r="J16" s="155">
        <v>13105</v>
      </c>
      <c r="K16" s="155">
        <v>12407</v>
      </c>
      <c r="L16" s="239">
        <f t="shared" si="0"/>
        <v>94.67378863029377</v>
      </c>
      <c r="M16" s="3"/>
      <c r="N16" s="3"/>
      <c r="O16" s="3"/>
      <c r="P16" s="3"/>
    </row>
    <row r="17" spans="1:16" ht="132">
      <c r="A17" s="35" t="s">
        <v>437</v>
      </c>
      <c r="B17" s="79" t="s">
        <v>422</v>
      </c>
      <c r="C17" s="79" t="s">
        <v>423</v>
      </c>
      <c r="D17" s="79" t="s">
        <v>435</v>
      </c>
      <c r="E17" s="79" t="s">
        <v>427</v>
      </c>
      <c r="F17" s="79" t="s">
        <v>433</v>
      </c>
      <c r="G17" s="79" t="s">
        <v>427</v>
      </c>
      <c r="H17" s="79" t="s">
        <v>433</v>
      </c>
      <c r="I17" s="158">
        <v>9831</v>
      </c>
      <c r="J17" s="155">
        <v>3006</v>
      </c>
      <c r="K17" s="155">
        <v>2693</v>
      </c>
      <c r="L17" s="239">
        <f t="shared" si="0"/>
        <v>89.58749168330007</v>
      </c>
      <c r="M17" s="3"/>
      <c r="N17" s="3"/>
      <c r="O17" s="3"/>
      <c r="P17" s="3"/>
    </row>
    <row r="18" spans="1:16" ht="132">
      <c r="A18" s="35" t="s">
        <v>438</v>
      </c>
      <c r="B18" s="79" t="s">
        <v>422</v>
      </c>
      <c r="C18" s="79" t="s">
        <v>423</v>
      </c>
      <c r="D18" s="79" t="s">
        <v>435</v>
      </c>
      <c r="E18" s="79" t="s">
        <v>427</v>
      </c>
      <c r="F18" s="79" t="s">
        <v>433</v>
      </c>
      <c r="G18" s="79" t="s">
        <v>427</v>
      </c>
      <c r="H18" s="79" t="s">
        <v>433</v>
      </c>
      <c r="I18" s="158">
        <v>8873</v>
      </c>
      <c r="J18" s="155">
        <v>2858</v>
      </c>
      <c r="K18" s="155">
        <v>2577</v>
      </c>
      <c r="L18" s="239">
        <f t="shared" si="0"/>
        <v>90.16794961511546</v>
      </c>
      <c r="M18" s="3"/>
      <c r="N18" s="3"/>
      <c r="O18" s="3"/>
      <c r="P18" s="3"/>
    </row>
    <row r="19" spans="1:16" ht="16.5" customHeight="1">
      <c r="A19" s="35" t="s">
        <v>439</v>
      </c>
      <c r="B19" s="79" t="s">
        <v>422</v>
      </c>
      <c r="C19" s="79" t="s">
        <v>423</v>
      </c>
      <c r="D19" s="79" t="s">
        <v>435</v>
      </c>
      <c r="E19" s="79" t="s">
        <v>440</v>
      </c>
      <c r="F19" s="79" t="s">
        <v>433</v>
      </c>
      <c r="G19" s="79" t="s">
        <v>427</v>
      </c>
      <c r="H19" s="79"/>
      <c r="I19" s="158">
        <v>1233</v>
      </c>
      <c r="J19" s="155">
        <v>480</v>
      </c>
      <c r="K19" s="155">
        <v>476</v>
      </c>
      <c r="L19" s="239">
        <f t="shared" si="0"/>
        <v>99.16666666666667</v>
      </c>
      <c r="M19" s="3"/>
      <c r="N19" s="3"/>
      <c r="O19" s="3"/>
      <c r="P19" s="3"/>
    </row>
    <row r="20" spans="1:16" ht="132">
      <c r="A20" s="35" t="s">
        <v>441</v>
      </c>
      <c r="B20" s="79" t="s">
        <v>422</v>
      </c>
      <c r="C20" s="79" t="s">
        <v>423</v>
      </c>
      <c r="D20" s="79" t="s">
        <v>435</v>
      </c>
      <c r="E20" s="79" t="s">
        <v>440</v>
      </c>
      <c r="F20" s="79" t="s">
        <v>433</v>
      </c>
      <c r="G20" s="79" t="s">
        <v>427</v>
      </c>
      <c r="H20" s="79"/>
      <c r="I20" s="158">
        <v>430</v>
      </c>
      <c r="J20" s="155">
        <v>108</v>
      </c>
      <c r="K20" s="155">
        <v>107</v>
      </c>
      <c r="L20" s="239">
        <f t="shared" si="0"/>
        <v>99.07407407407408</v>
      </c>
      <c r="M20" s="3"/>
      <c r="N20" s="3"/>
      <c r="O20" s="3"/>
      <c r="P20" s="3"/>
    </row>
    <row r="21" spans="1:16" ht="49.5">
      <c r="A21" s="76" t="s">
        <v>198</v>
      </c>
      <c r="B21" s="77" t="s">
        <v>422</v>
      </c>
      <c r="C21" s="77" t="s">
        <v>423</v>
      </c>
      <c r="D21" s="77" t="s">
        <v>442</v>
      </c>
      <c r="E21" s="77"/>
      <c r="F21" s="77"/>
      <c r="G21" s="77"/>
      <c r="H21" s="77"/>
      <c r="I21" s="156">
        <f>I22+I23</f>
        <v>11522</v>
      </c>
      <c r="J21" s="156">
        <f>J22+J23</f>
        <v>3858</v>
      </c>
      <c r="K21" s="156">
        <f>K22+K23</f>
        <v>3612</v>
      </c>
      <c r="L21" s="239">
        <f t="shared" si="0"/>
        <v>93.62363919129082</v>
      </c>
      <c r="M21" s="3"/>
      <c r="N21" s="3"/>
      <c r="O21" s="3"/>
      <c r="P21" s="3"/>
    </row>
    <row r="22" spans="1:16" ht="16.5" customHeight="1">
      <c r="A22" s="35" t="s">
        <v>443</v>
      </c>
      <c r="B22" s="79" t="s">
        <v>422</v>
      </c>
      <c r="C22" s="79" t="s">
        <v>423</v>
      </c>
      <c r="D22" s="79" t="s">
        <v>442</v>
      </c>
      <c r="E22" s="79" t="s">
        <v>427</v>
      </c>
      <c r="F22" s="79" t="s">
        <v>444</v>
      </c>
      <c r="G22" s="79" t="s">
        <v>427</v>
      </c>
      <c r="H22" s="79" t="s">
        <v>433</v>
      </c>
      <c r="I22" s="155">
        <v>2056</v>
      </c>
      <c r="J22" s="155">
        <v>648</v>
      </c>
      <c r="K22" s="155">
        <v>625</v>
      </c>
      <c r="L22" s="239">
        <f t="shared" si="0"/>
        <v>96.4506172839506</v>
      </c>
      <c r="M22" s="3"/>
      <c r="N22" s="3"/>
      <c r="O22" s="3"/>
      <c r="P22" s="3"/>
    </row>
    <row r="23" spans="1:16" ht="15" customHeight="1">
      <c r="A23" s="35" t="s">
        <v>445</v>
      </c>
      <c r="B23" s="79" t="s">
        <v>422</v>
      </c>
      <c r="C23" s="79" t="s">
        <v>423</v>
      </c>
      <c r="D23" s="79" t="s">
        <v>442</v>
      </c>
      <c r="E23" s="79" t="s">
        <v>427</v>
      </c>
      <c r="F23" s="79" t="s">
        <v>433</v>
      </c>
      <c r="G23" s="79" t="s">
        <v>427</v>
      </c>
      <c r="H23" s="79" t="s">
        <v>433</v>
      </c>
      <c r="I23" s="155">
        <v>9466</v>
      </c>
      <c r="J23" s="155">
        <v>3210</v>
      </c>
      <c r="K23" s="155">
        <v>2987</v>
      </c>
      <c r="L23" s="239">
        <f t="shared" si="0"/>
        <v>93.05295950155764</v>
      </c>
      <c r="M23" s="3"/>
      <c r="N23" s="3"/>
      <c r="O23" s="3"/>
      <c r="P23" s="3"/>
    </row>
    <row r="24" spans="1:16" ht="33">
      <c r="A24" s="76" t="s">
        <v>142</v>
      </c>
      <c r="B24" s="77" t="s">
        <v>422</v>
      </c>
      <c r="C24" s="77" t="s">
        <v>423</v>
      </c>
      <c r="D24" s="77" t="s">
        <v>446</v>
      </c>
      <c r="E24" s="79"/>
      <c r="F24" s="79"/>
      <c r="G24" s="79"/>
      <c r="H24" s="79"/>
      <c r="I24" s="157">
        <f>SUM(I25:I25)</f>
        <v>100</v>
      </c>
      <c r="J24" s="157">
        <f>SUM(J25:J25)</f>
        <v>100</v>
      </c>
      <c r="K24" s="157">
        <f>SUM(K25:K25)</f>
        <v>37</v>
      </c>
      <c r="L24" s="239">
        <f t="shared" si="0"/>
        <v>37</v>
      </c>
      <c r="M24" s="3"/>
      <c r="N24" s="3"/>
      <c r="O24" s="3"/>
      <c r="P24" s="3"/>
    </row>
    <row r="25" spans="1:16" ht="18.75" customHeight="1">
      <c r="A25" s="35" t="s">
        <v>13</v>
      </c>
      <c r="B25" s="79" t="s">
        <v>422</v>
      </c>
      <c r="C25" s="79" t="s">
        <v>423</v>
      </c>
      <c r="D25" s="79" t="s">
        <v>446</v>
      </c>
      <c r="E25" s="79" t="s">
        <v>447</v>
      </c>
      <c r="F25" s="79" t="s">
        <v>448</v>
      </c>
      <c r="G25" s="79" t="s">
        <v>447</v>
      </c>
      <c r="H25" s="79" t="s">
        <v>448</v>
      </c>
      <c r="I25" s="155">
        <v>100</v>
      </c>
      <c r="J25" s="155">
        <v>100</v>
      </c>
      <c r="K25" s="155">
        <v>37</v>
      </c>
      <c r="L25" s="239">
        <f t="shared" si="0"/>
        <v>37</v>
      </c>
      <c r="M25" s="3"/>
      <c r="N25" s="3"/>
      <c r="O25" s="3"/>
      <c r="P25" s="3"/>
    </row>
    <row r="26" spans="1:16" ht="33">
      <c r="A26" s="76" t="s">
        <v>449</v>
      </c>
      <c r="B26" s="77" t="s">
        <v>422</v>
      </c>
      <c r="C26" s="77" t="s">
        <v>423</v>
      </c>
      <c r="D26" s="77" t="s">
        <v>450</v>
      </c>
      <c r="E26" s="77"/>
      <c r="F26" s="77"/>
      <c r="G26" s="77"/>
      <c r="H26" s="77"/>
      <c r="I26" s="157">
        <f>SUM(I27:I37)</f>
        <v>1639</v>
      </c>
      <c r="J26" s="157">
        <f>SUM(J27:J37)</f>
        <v>746</v>
      </c>
      <c r="K26" s="157">
        <f>SUM(K27:K37)</f>
        <v>652</v>
      </c>
      <c r="L26" s="239">
        <f t="shared" si="0"/>
        <v>87.39946380697052</v>
      </c>
      <c r="M26" s="3"/>
      <c r="N26" s="3"/>
      <c r="O26" s="3"/>
      <c r="P26" s="3"/>
    </row>
    <row r="27" spans="1:16" ht="19.5" customHeight="1">
      <c r="A27" s="35" t="s">
        <v>451</v>
      </c>
      <c r="B27" s="79" t="s">
        <v>422</v>
      </c>
      <c r="C27" s="79" t="s">
        <v>423</v>
      </c>
      <c r="D27" s="79" t="s">
        <v>450</v>
      </c>
      <c r="E27" s="79" t="s">
        <v>427</v>
      </c>
      <c r="F27" s="79" t="s">
        <v>452</v>
      </c>
      <c r="G27" s="79"/>
      <c r="H27" s="79"/>
      <c r="I27" s="155">
        <v>47</v>
      </c>
      <c r="J27" s="155">
        <v>0</v>
      </c>
      <c r="K27" s="155">
        <v>0</v>
      </c>
      <c r="L27" s="239"/>
      <c r="M27" s="3"/>
      <c r="N27" s="3"/>
      <c r="O27" s="3"/>
      <c r="P27" s="3"/>
    </row>
    <row r="28" spans="1:16" ht="16.5" customHeight="1">
      <c r="A28" s="35" t="s">
        <v>453</v>
      </c>
      <c r="B28" s="79" t="s">
        <v>422</v>
      </c>
      <c r="C28" s="79" t="s">
        <v>423</v>
      </c>
      <c r="D28" s="79" t="s">
        <v>450</v>
      </c>
      <c r="E28" s="79" t="s">
        <v>427</v>
      </c>
      <c r="F28" s="79" t="s">
        <v>452</v>
      </c>
      <c r="G28" s="79"/>
      <c r="H28" s="79"/>
      <c r="I28" s="155">
        <v>500</v>
      </c>
      <c r="J28" s="155">
        <v>200</v>
      </c>
      <c r="K28" s="155">
        <v>183</v>
      </c>
      <c r="L28" s="239">
        <f t="shared" si="0"/>
        <v>91.5</v>
      </c>
      <c r="M28" s="3"/>
      <c r="N28" s="3"/>
      <c r="O28" s="3"/>
      <c r="P28" s="3"/>
    </row>
    <row r="29" spans="1:16" ht="18" customHeight="1">
      <c r="A29" s="35" t="s">
        <v>454</v>
      </c>
      <c r="B29" s="79" t="s">
        <v>422</v>
      </c>
      <c r="C29" s="79" t="s">
        <v>423</v>
      </c>
      <c r="D29" s="79" t="s">
        <v>450</v>
      </c>
      <c r="E29" s="79" t="s">
        <v>427</v>
      </c>
      <c r="F29" s="79" t="s">
        <v>452</v>
      </c>
      <c r="G29" s="79"/>
      <c r="H29" s="79"/>
      <c r="I29" s="155">
        <v>20</v>
      </c>
      <c r="J29" s="155">
        <v>0</v>
      </c>
      <c r="K29" s="155">
        <v>0</v>
      </c>
      <c r="L29" s="239"/>
      <c r="M29" s="3"/>
      <c r="N29" s="3"/>
      <c r="O29" s="3"/>
      <c r="P29" s="3"/>
    </row>
    <row r="30" spans="1:16" s="15" customFormat="1" ht="33">
      <c r="A30" s="83" t="s">
        <v>718</v>
      </c>
      <c r="B30" s="84" t="s">
        <v>422</v>
      </c>
      <c r="C30" s="84" t="s">
        <v>423</v>
      </c>
      <c r="D30" s="84" t="s">
        <v>450</v>
      </c>
      <c r="E30" s="84"/>
      <c r="F30" s="84"/>
      <c r="G30" s="84"/>
      <c r="H30" s="84"/>
      <c r="I30" s="158">
        <v>454</v>
      </c>
      <c r="J30" s="158">
        <v>74</v>
      </c>
      <c r="K30" s="158">
        <v>54</v>
      </c>
      <c r="L30" s="239"/>
      <c r="M30" s="14"/>
      <c r="N30" s="14"/>
      <c r="O30" s="14"/>
      <c r="P30" s="14"/>
    </row>
    <row r="31" spans="1:16" s="15" customFormat="1" ht="18.75" customHeight="1">
      <c r="A31" s="83" t="s">
        <v>482</v>
      </c>
      <c r="B31" s="84" t="s">
        <v>422</v>
      </c>
      <c r="C31" s="84" t="s">
        <v>423</v>
      </c>
      <c r="D31" s="84" t="s">
        <v>450</v>
      </c>
      <c r="E31" s="84" t="s">
        <v>427</v>
      </c>
      <c r="F31" s="84" t="s">
        <v>452</v>
      </c>
      <c r="G31" s="84"/>
      <c r="H31" s="84"/>
      <c r="I31" s="158">
        <v>194</v>
      </c>
      <c r="J31" s="158">
        <v>48</v>
      </c>
      <c r="K31" s="158">
        <v>0</v>
      </c>
      <c r="L31" s="239">
        <f t="shared" si="0"/>
        <v>0</v>
      </c>
      <c r="M31" s="14"/>
      <c r="N31" s="14"/>
      <c r="O31" s="14"/>
      <c r="P31" s="14"/>
    </row>
    <row r="32" spans="1:16" ht="30" customHeight="1">
      <c r="A32" s="35" t="s">
        <v>658</v>
      </c>
      <c r="B32" s="79" t="s">
        <v>422</v>
      </c>
      <c r="C32" s="79" t="s">
        <v>423</v>
      </c>
      <c r="D32" s="79" t="s">
        <v>450</v>
      </c>
      <c r="E32" s="79"/>
      <c r="F32" s="79"/>
      <c r="G32" s="79"/>
      <c r="H32" s="79"/>
      <c r="I32" s="155">
        <v>50</v>
      </c>
      <c r="J32" s="155">
        <v>50</v>
      </c>
      <c r="K32" s="155">
        <v>50</v>
      </c>
      <c r="L32" s="239">
        <f t="shared" si="0"/>
        <v>100</v>
      </c>
      <c r="M32" s="3"/>
      <c r="N32" s="3"/>
      <c r="O32" s="3"/>
      <c r="P32" s="3"/>
    </row>
    <row r="33" spans="1:16" ht="33" customHeight="1">
      <c r="A33" s="35" t="s">
        <v>659</v>
      </c>
      <c r="B33" s="79" t="s">
        <v>422</v>
      </c>
      <c r="C33" s="79" t="s">
        <v>423</v>
      </c>
      <c r="D33" s="79" t="s">
        <v>450</v>
      </c>
      <c r="E33" s="79"/>
      <c r="F33" s="79"/>
      <c r="G33" s="79"/>
      <c r="H33" s="79"/>
      <c r="I33" s="155">
        <v>171</v>
      </c>
      <c r="J33" s="155">
        <v>171</v>
      </c>
      <c r="K33" s="155">
        <v>162</v>
      </c>
      <c r="L33" s="239">
        <f t="shared" si="0"/>
        <v>94.73684210526315</v>
      </c>
      <c r="M33" s="3"/>
      <c r="N33" s="3"/>
      <c r="O33" s="3"/>
      <c r="P33" s="3"/>
    </row>
    <row r="34" spans="1:16" ht="33">
      <c r="A34" s="35" t="s">
        <v>14</v>
      </c>
      <c r="B34" s="79" t="s">
        <v>422</v>
      </c>
      <c r="C34" s="79" t="s">
        <v>423</v>
      </c>
      <c r="D34" s="79" t="s">
        <v>450</v>
      </c>
      <c r="E34" s="79"/>
      <c r="F34" s="79"/>
      <c r="G34" s="79"/>
      <c r="H34" s="79"/>
      <c r="I34" s="155">
        <v>34</v>
      </c>
      <c r="J34" s="155">
        <v>34</v>
      </c>
      <c r="K34" s="155">
        <v>34</v>
      </c>
      <c r="L34" s="239">
        <f t="shared" si="0"/>
        <v>100</v>
      </c>
      <c r="M34" s="3"/>
      <c r="N34" s="3"/>
      <c r="O34" s="3"/>
      <c r="P34" s="3"/>
    </row>
    <row r="35" spans="1:16" ht="15.75" customHeight="1">
      <c r="A35" s="35" t="s">
        <v>660</v>
      </c>
      <c r="B35" s="79" t="s">
        <v>422</v>
      </c>
      <c r="C35" s="79" t="s">
        <v>423</v>
      </c>
      <c r="D35" s="79" t="s">
        <v>450</v>
      </c>
      <c r="E35" s="79"/>
      <c r="F35" s="79"/>
      <c r="G35" s="79"/>
      <c r="H35" s="79"/>
      <c r="I35" s="155">
        <v>4</v>
      </c>
      <c r="J35" s="155">
        <v>4</v>
      </c>
      <c r="K35" s="155">
        <v>4</v>
      </c>
      <c r="L35" s="239">
        <f t="shared" si="0"/>
        <v>100</v>
      </c>
      <c r="M35" s="3"/>
      <c r="N35" s="3"/>
      <c r="O35" s="3"/>
      <c r="P35" s="3"/>
    </row>
    <row r="36" spans="1:16" ht="33.75" customHeight="1">
      <c r="A36" s="35" t="s">
        <v>661</v>
      </c>
      <c r="B36" s="79" t="s">
        <v>422</v>
      </c>
      <c r="C36" s="79" t="s">
        <v>423</v>
      </c>
      <c r="D36" s="79" t="s">
        <v>450</v>
      </c>
      <c r="E36" s="79"/>
      <c r="F36" s="79"/>
      <c r="G36" s="79"/>
      <c r="H36" s="79"/>
      <c r="I36" s="155">
        <v>34</v>
      </c>
      <c r="J36" s="155">
        <v>34</v>
      </c>
      <c r="K36" s="155">
        <v>34</v>
      </c>
      <c r="L36" s="239">
        <f t="shared" si="0"/>
        <v>100</v>
      </c>
      <c r="M36" s="3"/>
      <c r="N36" s="3"/>
      <c r="O36" s="3"/>
      <c r="P36" s="3"/>
    </row>
    <row r="37" spans="1:16" ht="16.5">
      <c r="A37" s="35" t="s">
        <v>662</v>
      </c>
      <c r="B37" s="79" t="s">
        <v>422</v>
      </c>
      <c r="C37" s="79" t="s">
        <v>423</v>
      </c>
      <c r="D37" s="79" t="s">
        <v>450</v>
      </c>
      <c r="E37" s="79"/>
      <c r="F37" s="79"/>
      <c r="G37" s="79"/>
      <c r="H37" s="79"/>
      <c r="I37" s="155">
        <v>131</v>
      </c>
      <c r="J37" s="155">
        <v>131</v>
      </c>
      <c r="K37" s="159">
        <v>131</v>
      </c>
      <c r="L37" s="240">
        <f t="shared" si="0"/>
        <v>100</v>
      </c>
      <c r="M37" s="3"/>
      <c r="N37" s="3"/>
      <c r="O37" s="3"/>
      <c r="P37" s="3"/>
    </row>
    <row r="38" spans="1:16" ht="33">
      <c r="A38" s="86" t="s">
        <v>455</v>
      </c>
      <c r="B38" s="87" t="s">
        <v>422</v>
      </c>
      <c r="C38" s="87" t="s">
        <v>430</v>
      </c>
      <c r="D38" s="87" t="s">
        <v>424</v>
      </c>
      <c r="E38" s="87"/>
      <c r="F38" s="87"/>
      <c r="G38" s="87"/>
      <c r="H38" s="87"/>
      <c r="I38" s="160">
        <f>I39</f>
        <v>821</v>
      </c>
      <c r="J38" s="160">
        <f>J39</f>
        <v>409</v>
      </c>
      <c r="K38" s="160">
        <f>K39</f>
        <v>337</v>
      </c>
      <c r="L38" s="241">
        <f t="shared" si="0"/>
        <v>82.3960880195599</v>
      </c>
      <c r="M38" s="3"/>
      <c r="N38" s="3"/>
      <c r="O38" s="3"/>
      <c r="P38" s="3"/>
    </row>
    <row r="39" spans="1:16" ht="132">
      <c r="A39" s="86" t="s">
        <v>456</v>
      </c>
      <c r="B39" s="87" t="s">
        <v>422</v>
      </c>
      <c r="C39" s="87" t="s">
        <v>430</v>
      </c>
      <c r="D39" s="87" t="s">
        <v>457</v>
      </c>
      <c r="E39" s="87" t="s">
        <v>458</v>
      </c>
      <c r="F39" s="87" t="s">
        <v>459</v>
      </c>
      <c r="G39" s="87"/>
      <c r="H39" s="87"/>
      <c r="I39" s="161">
        <f>SUM(I40:I41)</f>
        <v>821</v>
      </c>
      <c r="J39" s="161">
        <f>SUM(J40:J41)</f>
        <v>409</v>
      </c>
      <c r="K39" s="161">
        <f>SUM(K40:K41)</f>
        <v>337</v>
      </c>
      <c r="L39" s="241">
        <f t="shared" si="0"/>
        <v>82.3960880195599</v>
      </c>
      <c r="M39" s="3"/>
      <c r="N39" s="3"/>
      <c r="O39" s="3"/>
      <c r="P39" s="3"/>
    </row>
    <row r="40" spans="1:16" ht="31.5" customHeight="1">
      <c r="A40" s="88" t="s">
        <v>456</v>
      </c>
      <c r="B40" s="89" t="s">
        <v>422</v>
      </c>
      <c r="C40" s="89" t="s">
        <v>430</v>
      </c>
      <c r="D40" s="89" t="s">
        <v>457</v>
      </c>
      <c r="E40" s="90"/>
      <c r="F40" s="90"/>
      <c r="G40" s="90"/>
      <c r="H40" s="90"/>
      <c r="I40" s="162">
        <v>721</v>
      </c>
      <c r="J40" s="155">
        <v>404</v>
      </c>
      <c r="K40" s="162">
        <v>337</v>
      </c>
      <c r="L40" s="246">
        <f t="shared" si="0"/>
        <v>83.41584158415841</v>
      </c>
      <c r="M40" s="3"/>
      <c r="N40" s="3"/>
      <c r="O40" s="3"/>
      <c r="P40" s="3"/>
    </row>
    <row r="41" spans="1:16" ht="33">
      <c r="A41" s="85" t="s">
        <v>663</v>
      </c>
      <c r="B41" s="91" t="s">
        <v>422</v>
      </c>
      <c r="C41" s="91" t="s">
        <v>430</v>
      </c>
      <c r="D41" s="91" t="s">
        <v>457</v>
      </c>
      <c r="E41" s="92"/>
      <c r="F41" s="92"/>
      <c r="G41" s="92"/>
      <c r="H41" s="92"/>
      <c r="I41" s="159">
        <v>100</v>
      </c>
      <c r="J41" s="155">
        <v>5</v>
      </c>
      <c r="K41" s="159">
        <v>0</v>
      </c>
      <c r="L41" s="240">
        <f t="shared" si="0"/>
        <v>0</v>
      </c>
      <c r="M41" s="3"/>
      <c r="N41" s="3"/>
      <c r="O41" s="3"/>
      <c r="P41" s="3"/>
    </row>
    <row r="42" spans="1:16" ht="16.5">
      <c r="A42" s="93" t="s">
        <v>154</v>
      </c>
      <c r="B42" s="87" t="s">
        <v>422</v>
      </c>
      <c r="C42" s="87" t="s">
        <v>435</v>
      </c>
      <c r="D42" s="87" t="s">
        <v>471</v>
      </c>
      <c r="E42" s="87"/>
      <c r="F42" s="87"/>
      <c r="G42" s="87"/>
      <c r="H42" s="87"/>
      <c r="I42" s="161">
        <f aca="true" t="shared" si="1" ref="I42:K43">I43</f>
        <v>40</v>
      </c>
      <c r="J42" s="161">
        <f t="shared" si="1"/>
        <v>40</v>
      </c>
      <c r="K42" s="161">
        <f t="shared" si="1"/>
        <v>9</v>
      </c>
      <c r="L42" s="241">
        <f t="shared" si="0"/>
        <v>22.5</v>
      </c>
      <c r="M42" s="3"/>
      <c r="N42" s="3"/>
      <c r="O42" s="3"/>
      <c r="P42" s="3"/>
    </row>
    <row r="43" spans="1:16" ht="16.5">
      <c r="A43" s="86" t="s">
        <v>664</v>
      </c>
      <c r="B43" s="87" t="s">
        <v>422</v>
      </c>
      <c r="C43" s="87" t="s">
        <v>435</v>
      </c>
      <c r="D43" s="87" t="s">
        <v>471</v>
      </c>
      <c r="E43" s="87"/>
      <c r="F43" s="87"/>
      <c r="G43" s="87"/>
      <c r="H43" s="87"/>
      <c r="I43" s="161">
        <f t="shared" si="1"/>
        <v>40</v>
      </c>
      <c r="J43" s="161">
        <f t="shared" si="1"/>
        <v>40</v>
      </c>
      <c r="K43" s="161">
        <f t="shared" si="1"/>
        <v>9</v>
      </c>
      <c r="L43" s="241">
        <f t="shared" si="0"/>
        <v>22.5</v>
      </c>
      <c r="M43" s="3"/>
      <c r="N43" s="3"/>
      <c r="O43" s="3"/>
      <c r="P43" s="3"/>
    </row>
    <row r="44" spans="1:16" ht="66">
      <c r="A44" s="85" t="s">
        <v>468</v>
      </c>
      <c r="B44" s="91" t="s">
        <v>422</v>
      </c>
      <c r="C44" s="91" t="s">
        <v>435</v>
      </c>
      <c r="D44" s="91" t="s">
        <v>471</v>
      </c>
      <c r="E44" s="91"/>
      <c r="F44" s="91"/>
      <c r="G44" s="91"/>
      <c r="H44" s="91"/>
      <c r="I44" s="159">
        <v>40</v>
      </c>
      <c r="J44" s="159">
        <v>40</v>
      </c>
      <c r="K44" s="159">
        <v>9</v>
      </c>
      <c r="L44" s="241">
        <f t="shared" si="0"/>
        <v>22.5</v>
      </c>
      <c r="M44" s="3"/>
      <c r="N44" s="3"/>
      <c r="O44" s="3"/>
      <c r="P44" s="3"/>
    </row>
    <row r="45" spans="1:16" ht="16.5">
      <c r="A45" s="93" t="s">
        <v>167</v>
      </c>
      <c r="B45" s="92" t="s">
        <v>422</v>
      </c>
      <c r="C45" s="94" t="s">
        <v>457</v>
      </c>
      <c r="D45" s="94" t="s">
        <v>424</v>
      </c>
      <c r="E45" s="95"/>
      <c r="F45" s="95"/>
      <c r="G45" s="95"/>
      <c r="H45" s="95"/>
      <c r="I45" s="163">
        <f aca="true" t="shared" si="2" ref="I45:K46">I46</f>
        <v>24640</v>
      </c>
      <c r="J45" s="163">
        <f t="shared" si="2"/>
        <v>6160</v>
      </c>
      <c r="K45" s="164">
        <f t="shared" si="2"/>
        <v>6003</v>
      </c>
      <c r="L45" s="240">
        <f t="shared" si="0"/>
        <v>97.45129870129871</v>
      </c>
      <c r="M45" s="3"/>
      <c r="N45" s="3"/>
      <c r="O45" s="3"/>
      <c r="P45" s="3"/>
    </row>
    <row r="46" spans="1:16" ht="16.5">
      <c r="A46" s="76" t="s">
        <v>460</v>
      </c>
      <c r="B46" s="77" t="s">
        <v>422</v>
      </c>
      <c r="C46" s="96" t="s">
        <v>457</v>
      </c>
      <c r="D46" s="96" t="s">
        <v>423</v>
      </c>
      <c r="E46" s="97"/>
      <c r="F46" s="97"/>
      <c r="G46" s="97"/>
      <c r="H46" s="97"/>
      <c r="I46" s="165">
        <f t="shared" si="2"/>
        <v>24640</v>
      </c>
      <c r="J46" s="165">
        <f t="shared" si="2"/>
        <v>6160</v>
      </c>
      <c r="K46" s="165">
        <f t="shared" si="2"/>
        <v>6003</v>
      </c>
      <c r="L46" s="239">
        <f t="shared" si="0"/>
        <v>97.45129870129871</v>
      </c>
      <c r="M46" s="3"/>
      <c r="N46" s="3"/>
      <c r="O46" s="3"/>
      <c r="P46" s="3"/>
    </row>
    <row r="47" spans="1:16" ht="132">
      <c r="A47" s="35" t="s">
        <v>665</v>
      </c>
      <c r="B47" s="79" t="s">
        <v>422</v>
      </c>
      <c r="C47" s="79" t="s">
        <v>457</v>
      </c>
      <c r="D47" s="79" t="s">
        <v>423</v>
      </c>
      <c r="E47" s="79" t="s">
        <v>461</v>
      </c>
      <c r="F47" s="79" t="s">
        <v>462</v>
      </c>
      <c r="G47" s="79"/>
      <c r="H47" s="79"/>
      <c r="I47" s="155">
        <v>24640</v>
      </c>
      <c r="J47" s="155">
        <v>6160</v>
      </c>
      <c r="K47" s="155">
        <v>6003</v>
      </c>
      <c r="L47" s="239">
        <f t="shared" si="0"/>
        <v>97.45129870129871</v>
      </c>
      <c r="M47" s="3"/>
      <c r="N47" s="3"/>
      <c r="O47" s="3"/>
      <c r="P47" s="3"/>
    </row>
    <row r="48" spans="1:16" ht="16.5" hidden="1">
      <c r="A48" s="76"/>
      <c r="B48" s="77"/>
      <c r="C48" s="77"/>
      <c r="D48" s="77"/>
      <c r="E48" s="77"/>
      <c r="F48" s="77"/>
      <c r="G48" s="77"/>
      <c r="H48" s="77"/>
      <c r="I48" s="157"/>
      <c r="J48" s="155"/>
      <c r="K48" s="155"/>
      <c r="L48" s="239" t="e">
        <f t="shared" si="0"/>
        <v>#DIV/0!</v>
      </c>
      <c r="M48" s="3"/>
      <c r="N48" s="3"/>
      <c r="O48" s="3"/>
      <c r="P48" s="3"/>
    </row>
    <row r="49" spans="1:16" ht="16.5" hidden="1">
      <c r="A49" s="76"/>
      <c r="B49" s="77"/>
      <c r="C49" s="77"/>
      <c r="D49" s="77"/>
      <c r="E49" s="77"/>
      <c r="F49" s="77"/>
      <c r="G49" s="77"/>
      <c r="H49" s="77"/>
      <c r="I49" s="157"/>
      <c r="J49" s="155"/>
      <c r="K49" s="155"/>
      <c r="L49" s="239" t="e">
        <f t="shared" si="0"/>
        <v>#DIV/0!</v>
      </c>
      <c r="M49" s="3"/>
      <c r="N49" s="3"/>
      <c r="O49" s="3"/>
      <c r="P49" s="3"/>
    </row>
    <row r="50" spans="1:16" ht="16.5" hidden="1">
      <c r="A50" s="76"/>
      <c r="B50" s="77"/>
      <c r="C50" s="77"/>
      <c r="D50" s="77"/>
      <c r="E50" s="77"/>
      <c r="F50" s="77"/>
      <c r="G50" s="77"/>
      <c r="H50" s="77"/>
      <c r="I50" s="157"/>
      <c r="J50" s="155"/>
      <c r="K50" s="155"/>
      <c r="L50" s="239" t="e">
        <f t="shared" si="0"/>
        <v>#DIV/0!</v>
      </c>
      <c r="M50" s="3"/>
      <c r="N50" s="3"/>
      <c r="O50" s="3"/>
      <c r="P50" s="3"/>
    </row>
    <row r="51" spans="1:16" ht="17.25" thickBot="1">
      <c r="A51" s="76"/>
      <c r="B51" s="77"/>
      <c r="C51" s="77"/>
      <c r="D51" s="77"/>
      <c r="E51" s="77"/>
      <c r="F51" s="77"/>
      <c r="G51" s="77"/>
      <c r="H51" s="77"/>
      <c r="I51" s="157"/>
      <c r="J51" s="155"/>
      <c r="K51" s="155"/>
      <c r="L51" s="239"/>
      <c r="M51" s="3"/>
      <c r="N51" s="3"/>
      <c r="O51" s="3"/>
      <c r="P51" s="3"/>
    </row>
    <row r="52" spans="1:16" ht="34.5" thickBot="1" thickTop="1">
      <c r="A52" s="98" t="s">
        <v>463</v>
      </c>
      <c r="B52" s="99" t="s">
        <v>464</v>
      </c>
      <c r="C52" s="100"/>
      <c r="D52" s="100"/>
      <c r="E52" s="100"/>
      <c r="F52" s="100"/>
      <c r="G52" s="100"/>
      <c r="H52" s="100"/>
      <c r="I52" s="166">
        <f>I53+I56+I59</f>
        <v>2048</v>
      </c>
      <c r="J52" s="166">
        <f>J53+J56+J59</f>
        <v>423</v>
      </c>
      <c r="K52" s="166">
        <f>K53+K56+K59</f>
        <v>240</v>
      </c>
      <c r="L52" s="238">
        <f>K52/J52*100</f>
        <v>56.73758865248227</v>
      </c>
      <c r="M52" s="3"/>
      <c r="N52" s="3"/>
      <c r="O52" s="3"/>
      <c r="P52" s="3"/>
    </row>
    <row r="53" spans="1:16" s="5" customFormat="1" ht="17.25" thickTop="1">
      <c r="A53" s="72" t="s">
        <v>151</v>
      </c>
      <c r="B53" s="73" t="s">
        <v>464</v>
      </c>
      <c r="C53" s="73" t="s">
        <v>423</v>
      </c>
      <c r="D53" s="73" t="s">
        <v>424</v>
      </c>
      <c r="E53" s="73"/>
      <c r="F53" s="73"/>
      <c r="G53" s="73"/>
      <c r="H53" s="73"/>
      <c r="I53" s="167">
        <f aca="true" t="shared" si="3" ref="I53:K54">I54</f>
        <v>1063</v>
      </c>
      <c r="J53" s="167">
        <f t="shared" si="3"/>
        <v>363</v>
      </c>
      <c r="K53" s="167">
        <f t="shared" si="3"/>
        <v>240</v>
      </c>
      <c r="L53" s="242">
        <f t="shared" si="0"/>
        <v>66.11570247933885</v>
      </c>
      <c r="M53" s="4"/>
      <c r="N53" s="4"/>
      <c r="O53" s="4"/>
      <c r="P53" s="4"/>
    </row>
    <row r="54" spans="1:16" ht="33">
      <c r="A54" s="76" t="s">
        <v>449</v>
      </c>
      <c r="B54" s="77" t="s">
        <v>464</v>
      </c>
      <c r="C54" s="77" t="s">
        <v>423</v>
      </c>
      <c r="D54" s="77" t="s">
        <v>450</v>
      </c>
      <c r="E54" s="77"/>
      <c r="F54" s="77" t="s">
        <v>424</v>
      </c>
      <c r="G54" s="77"/>
      <c r="H54" s="77"/>
      <c r="I54" s="157">
        <f t="shared" si="3"/>
        <v>1063</v>
      </c>
      <c r="J54" s="157">
        <f t="shared" si="3"/>
        <v>363</v>
      </c>
      <c r="K54" s="157">
        <f t="shared" si="3"/>
        <v>240</v>
      </c>
      <c r="L54" s="239">
        <f t="shared" si="0"/>
        <v>66.11570247933885</v>
      </c>
      <c r="M54" s="3"/>
      <c r="N54" s="3"/>
      <c r="O54" s="3"/>
      <c r="P54" s="3"/>
    </row>
    <row r="55" spans="1:16" ht="30.75" customHeight="1">
      <c r="A55" s="85" t="s">
        <v>465</v>
      </c>
      <c r="B55" s="91" t="s">
        <v>464</v>
      </c>
      <c r="C55" s="91" t="s">
        <v>423</v>
      </c>
      <c r="D55" s="91" t="s">
        <v>450</v>
      </c>
      <c r="E55" s="91" t="s">
        <v>427</v>
      </c>
      <c r="F55" s="91" t="s">
        <v>452</v>
      </c>
      <c r="G55" s="91"/>
      <c r="H55" s="91"/>
      <c r="I55" s="159">
        <v>1063</v>
      </c>
      <c r="J55" s="159">
        <v>363</v>
      </c>
      <c r="K55" s="159">
        <v>240</v>
      </c>
      <c r="L55" s="240">
        <f t="shared" si="0"/>
        <v>66.11570247933885</v>
      </c>
      <c r="M55" s="3"/>
      <c r="N55" s="3"/>
      <c r="O55" s="3"/>
      <c r="P55" s="3"/>
    </row>
    <row r="56" spans="1:16" ht="16.5">
      <c r="A56" s="93" t="s">
        <v>154</v>
      </c>
      <c r="B56" s="92" t="s">
        <v>464</v>
      </c>
      <c r="C56" s="92" t="s">
        <v>435</v>
      </c>
      <c r="D56" s="92" t="s">
        <v>424</v>
      </c>
      <c r="E56" s="91"/>
      <c r="F56" s="91"/>
      <c r="G56" s="91"/>
      <c r="H56" s="91"/>
      <c r="I56" s="169">
        <f aca="true" t="shared" si="4" ref="I56:K57">I57</f>
        <v>745</v>
      </c>
      <c r="J56" s="161">
        <f t="shared" si="4"/>
        <v>60</v>
      </c>
      <c r="K56" s="161">
        <f t="shared" si="4"/>
        <v>0</v>
      </c>
      <c r="L56" s="241">
        <f t="shared" si="0"/>
        <v>0</v>
      </c>
      <c r="M56" s="3"/>
      <c r="N56" s="3"/>
      <c r="O56" s="3"/>
      <c r="P56" s="3"/>
    </row>
    <row r="57" spans="1:16" ht="16.5">
      <c r="A57" s="76" t="s">
        <v>466</v>
      </c>
      <c r="B57" s="77" t="s">
        <v>464</v>
      </c>
      <c r="C57" s="77" t="s">
        <v>435</v>
      </c>
      <c r="D57" s="77" t="s">
        <v>500</v>
      </c>
      <c r="E57" s="79"/>
      <c r="F57" s="79"/>
      <c r="G57" s="79"/>
      <c r="H57" s="79"/>
      <c r="I57" s="157">
        <f t="shared" si="4"/>
        <v>745</v>
      </c>
      <c r="J57" s="157">
        <f t="shared" si="4"/>
        <v>60</v>
      </c>
      <c r="K57" s="157">
        <f t="shared" si="4"/>
        <v>0</v>
      </c>
      <c r="L57" s="239">
        <f t="shared" si="0"/>
        <v>0</v>
      </c>
      <c r="M57" s="3"/>
      <c r="N57" s="3"/>
      <c r="O57" s="3"/>
      <c r="P57" s="3"/>
    </row>
    <row r="58" spans="1:16" ht="132">
      <c r="A58" s="85" t="s">
        <v>468</v>
      </c>
      <c r="B58" s="91" t="s">
        <v>464</v>
      </c>
      <c r="C58" s="91" t="s">
        <v>435</v>
      </c>
      <c r="D58" s="91" t="s">
        <v>500</v>
      </c>
      <c r="E58" s="91" t="s">
        <v>469</v>
      </c>
      <c r="F58" s="91" t="s">
        <v>470</v>
      </c>
      <c r="G58" s="91"/>
      <c r="H58" s="91"/>
      <c r="I58" s="159">
        <v>745</v>
      </c>
      <c r="J58" s="159">
        <v>60</v>
      </c>
      <c r="K58" s="159">
        <v>0</v>
      </c>
      <c r="L58" s="240">
        <f t="shared" si="0"/>
        <v>0</v>
      </c>
      <c r="M58" s="3"/>
      <c r="N58" s="3"/>
      <c r="O58" s="3"/>
      <c r="P58" s="3"/>
    </row>
    <row r="59" spans="1:16" ht="16.5">
      <c r="A59" s="93" t="s">
        <v>156</v>
      </c>
      <c r="B59" s="92" t="s">
        <v>464</v>
      </c>
      <c r="C59" s="91"/>
      <c r="D59" s="91"/>
      <c r="E59" s="91"/>
      <c r="F59" s="91"/>
      <c r="G59" s="91"/>
      <c r="H59" s="91"/>
      <c r="I59" s="169">
        <f aca="true" t="shared" si="5" ref="I59:K60">I60</f>
        <v>240</v>
      </c>
      <c r="J59" s="169">
        <f t="shared" si="5"/>
        <v>0</v>
      </c>
      <c r="K59" s="169">
        <f t="shared" si="5"/>
        <v>0</v>
      </c>
      <c r="L59" s="241"/>
      <c r="M59" s="3"/>
      <c r="N59" s="3"/>
      <c r="O59" s="3"/>
      <c r="P59" s="3"/>
    </row>
    <row r="60" spans="1:16" ht="33">
      <c r="A60" s="76" t="s">
        <v>159</v>
      </c>
      <c r="B60" s="77" t="s">
        <v>464</v>
      </c>
      <c r="C60" s="77" t="s">
        <v>471</v>
      </c>
      <c r="D60" s="77" t="s">
        <v>435</v>
      </c>
      <c r="E60" s="79"/>
      <c r="F60" s="79"/>
      <c r="G60" s="79"/>
      <c r="H60" s="79"/>
      <c r="I60" s="157">
        <f t="shared" si="5"/>
        <v>240</v>
      </c>
      <c r="J60" s="157">
        <f t="shared" si="5"/>
        <v>0</v>
      </c>
      <c r="K60" s="157">
        <f t="shared" si="5"/>
        <v>0</v>
      </c>
      <c r="L60" s="239"/>
      <c r="M60" s="3"/>
      <c r="N60" s="3"/>
      <c r="O60" s="3"/>
      <c r="P60" s="3"/>
    </row>
    <row r="61" spans="1:16" ht="15" customHeight="1">
      <c r="A61" s="35" t="s">
        <v>472</v>
      </c>
      <c r="B61" s="79" t="s">
        <v>464</v>
      </c>
      <c r="C61" s="79" t="s">
        <v>471</v>
      </c>
      <c r="D61" s="79" t="s">
        <v>435</v>
      </c>
      <c r="E61" s="79" t="s">
        <v>473</v>
      </c>
      <c r="F61" s="79" t="s">
        <v>452</v>
      </c>
      <c r="G61" s="79"/>
      <c r="H61" s="79"/>
      <c r="I61" s="155">
        <v>240</v>
      </c>
      <c r="J61" s="155">
        <v>0</v>
      </c>
      <c r="K61" s="155">
        <v>0</v>
      </c>
      <c r="L61" s="239"/>
      <c r="M61" s="3"/>
      <c r="N61" s="3"/>
      <c r="O61" s="3"/>
      <c r="P61" s="3"/>
    </row>
    <row r="62" spans="1:16" ht="17.25" thickBot="1">
      <c r="A62" s="35"/>
      <c r="B62" s="79"/>
      <c r="C62" s="79"/>
      <c r="D62" s="79"/>
      <c r="E62" s="79"/>
      <c r="F62" s="79"/>
      <c r="G62" s="79"/>
      <c r="H62" s="79"/>
      <c r="I62" s="155"/>
      <c r="J62" s="155"/>
      <c r="K62" s="155"/>
      <c r="L62" s="243"/>
      <c r="M62" s="3"/>
      <c r="N62" s="3"/>
      <c r="O62" s="3"/>
      <c r="P62" s="3"/>
    </row>
    <row r="63" spans="1:16" ht="18" thickBot="1" thickTop="1">
      <c r="A63" s="98" t="s">
        <v>474</v>
      </c>
      <c r="B63" s="99" t="s">
        <v>475</v>
      </c>
      <c r="C63" s="100"/>
      <c r="D63" s="100"/>
      <c r="E63" s="100"/>
      <c r="F63" s="100"/>
      <c r="G63" s="100"/>
      <c r="H63" s="100"/>
      <c r="I63" s="166">
        <f>I64+I71</f>
        <v>15935</v>
      </c>
      <c r="J63" s="166">
        <f>J64+J71</f>
        <v>3660</v>
      </c>
      <c r="K63" s="166">
        <f>K64+K71</f>
        <v>-1201</v>
      </c>
      <c r="L63" s="244">
        <f t="shared" si="0"/>
        <v>-32.814207650273225</v>
      </c>
      <c r="M63" s="3"/>
      <c r="N63" s="3"/>
      <c r="O63" s="3"/>
      <c r="P63" s="3"/>
    </row>
    <row r="64" spans="1:13" ht="17.25" thickTop="1">
      <c r="A64" s="72" t="s">
        <v>151</v>
      </c>
      <c r="B64" s="73" t="s">
        <v>475</v>
      </c>
      <c r="C64" s="102"/>
      <c r="D64" s="102"/>
      <c r="E64" s="31"/>
      <c r="F64" s="31"/>
      <c r="G64" s="35"/>
      <c r="H64" s="35"/>
      <c r="I64" s="170">
        <f>I65+I66+I67</f>
        <v>15935</v>
      </c>
      <c r="J64" s="170">
        <f>J65+J66+J67</f>
        <v>3660</v>
      </c>
      <c r="K64" s="170">
        <f>K65+K66+K67</f>
        <v>-1287</v>
      </c>
      <c r="L64" s="242">
        <f aca="true" t="shared" si="6" ref="L64:L126">K64/J64*100</f>
        <v>-35.16393442622951</v>
      </c>
      <c r="M64" s="3"/>
    </row>
    <row r="65" spans="1:13" s="5" customFormat="1" ht="33">
      <c r="A65" s="104" t="s">
        <v>476</v>
      </c>
      <c r="B65" s="90" t="s">
        <v>475</v>
      </c>
      <c r="C65" s="96" t="s">
        <v>423</v>
      </c>
      <c r="D65" s="96">
        <v>12</v>
      </c>
      <c r="E65" s="31"/>
      <c r="F65" s="31"/>
      <c r="G65" s="83"/>
      <c r="H65" s="83"/>
      <c r="I65" s="156">
        <v>11557</v>
      </c>
      <c r="J65" s="156">
        <v>1345</v>
      </c>
      <c r="K65" s="156">
        <v>1318</v>
      </c>
      <c r="L65" s="239">
        <f t="shared" si="6"/>
        <v>97.99256505576209</v>
      </c>
      <c r="M65" s="4"/>
    </row>
    <row r="66" spans="1:13" s="5" customFormat="1" ht="16.5">
      <c r="A66" s="76" t="s">
        <v>477</v>
      </c>
      <c r="B66" s="77" t="s">
        <v>475</v>
      </c>
      <c r="C66" s="96" t="s">
        <v>423</v>
      </c>
      <c r="D66" s="96" t="s">
        <v>450</v>
      </c>
      <c r="E66" s="31"/>
      <c r="F66" s="31"/>
      <c r="G66" s="83"/>
      <c r="H66" s="83"/>
      <c r="I66" s="157">
        <v>6937</v>
      </c>
      <c r="J66" s="156">
        <v>94</v>
      </c>
      <c r="K66" s="156">
        <v>0</v>
      </c>
      <c r="L66" s="239"/>
      <c r="M66" s="4"/>
    </row>
    <row r="67" spans="1:13" ht="33">
      <c r="A67" s="76" t="s">
        <v>478</v>
      </c>
      <c r="B67" s="79" t="s">
        <v>475</v>
      </c>
      <c r="C67" s="97" t="s">
        <v>423</v>
      </c>
      <c r="D67" s="97" t="s">
        <v>450</v>
      </c>
      <c r="E67" s="31"/>
      <c r="F67" s="31"/>
      <c r="G67" s="35"/>
      <c r="H67" s="35"/>
      <c r="I67" s="157">
        <f>I68</f>
        <v>-2559</v>
      </c>
      <c r="J67" s="157">
        <f>J68</f>
        <v>2221</v>
      </c>
      <c r="K67" s="157">
        <f>K68</f>
        <v>-2605</v>
      </c>
      <c r="L67" s="239">
        <f t="shared" si="6"/>
        <v>-117.28950923007655</v>
      </c>
      <c r="M67" s="3"/>
    </row>
    <row r="68" spans="1:13" ht="16.5">
      <c r="A68" s="35" t="s">
        <v>479</v>
      </c>
      <c r="B68" s="79" t="s">
        <v>475</v>
      </c>
      <c r="C68" s="97" t="s">
        <v>423</v>
      </c>
      <c r="D68" s="97" t="s">
        <v>450</v>
      </c>
      <c r="E68" s="31"/>
      <c r="F68" s="31"/>
      <c r="G68" s="35"/>
      <c r="H68" s="35"/>
      <c r="I68" s="155">
        <f>I69+I70</f>
        <v>-2559</v>
      </c>
      <c r="J68" s="155">
        <f>J69+J70</f>
        <v>2221</v>
      </c>
      <c r="K68" s="155">
        <f>K69+K70</f>
        <v>-2605</v>
      </c>
      <c r="L68" s="239">
        <f t="shared" si="6"/>
        <v>-117.28950923007655</v>
      </c>
      <c r="M68" s="3"/>
    </row>
    <row r="69" spans="1:13" ht="16.5">
      <c r="A69" s="35" t="s">
        <v>480</v>
      </c>
      <c r="B69" s="79" t="s">
        <v>475</v>
      </c>
      <c r="C69" s="97" t="s">
        <v>423</v>
      </c>
      <c r="D69" s="97" t="s">
        <v>450</v>
      </c>
      <c r="E69" s="31"/>
      <c r="F69" s="31"/>
      <c r="G69" s="35"/>
      <c r="H69" s="35"/>
      <c r="I69" s="155">
        <v>28000</v>
      </c>
      <c r="J69" s="155">
        <v>9620</v>
      </c>
      <c r="K69" s="155">
        <v>3995</v>
      </c>
      <c r="L69" s="239">
        <f t="shared" si="6"/>
        <v>41.528066528066525</v>
      </c>
      <c r="M69" s="3"/>
    </row>
    <row r="70" spans="1:13" ht="16.5">
      <c r="A70" s="105" t="s">
        <v>481</v>
      </c>
      <c r="B70" s="91" t="s">
        <v>475</v>
      </c>
      <c r="C70" s="106" t="s">
        <v>423</v>
      </c>
      <c r="D70" s="106" t="s">
        <v>450</v>
      </c>
      <c r="E70" s="105"/>
      <c r="F70" s="105"/>
      <c r="G70" s="85"/>
      <c r="H70" s="85"/>
      <c r="I70" s="171">
        <v>-30559</v>
      </c>
      <c r="J70" s="159">
        <v>-7399</v>
      </c>
      <c r="K70" s="159">
        <v>-6600</v>
      </c>
      <c r="L70" s="240">
        <f t="shared" si="6"/>
        <v>89.20124341127179</v>
      </c>
      <c r="M70" s="3"/>
    </row>
    <row r="71" spans="1:12" ht="16.5">
      <c r="A71" s="93" t="s">
        <v>169</v>
      </c>
      <c r="B71" s="92" t="s">
        <v>475</v>
      </c>
      <c r="C71" s="94" t="s">
        <v>467</v>
      </c>
      <c r="D71" s="94" t="s">
        <v>424</v>
      </c>
      <c r="E71" s="106"/>
      <c r="F71" s="106"/>
      <c r="G71" s="106"/>
      <c r="H71" s="106"/>
      <c r="I71" s="163">
        <f aca="true" t="shared" si="7" ref="I71:K72">I72</f>
        <v>0</v>
      </c>
      <c r="J71" s="163">
        <f t="shared" si="7"/>
        <v>0</v>
      </c>
      <c r="K71" s="163">
        <f t="shared" si="7"/>
        <v>86</v>
      </c>
      <c r="L71" s="240"/>
    </row>
    <row r="72" spans="1:12" ht="16.5">
      <c r="A72" s="76" t="s">
        <v>171</v>
      </c>
      <c r="B72" s="77" t="s">
        <v>475</v>
      </c>
      <c r="C72" s="96" t="s">
        <v>467</v>
      </c>
      <c r="D72" s="96" t="s">
        <v>430</v>
      </c>
      <c r="E72" s="96"/>
      <c r="F72" s="97"/>
      <c r="G72" s="97"/>
      <c r="H72" s="97"/>
      <c r="I72" s="172">
        <f t="shared" si="7"/>
        <v>0</v>
      </c>
      <c r="J72" s="172">
        <f t="shared" si="7"/>
        <v>0</v>
      </c>
      <c r="K72" s="172">
        <f t="shared" si="7"/>
        <v>86</v>
      </c>
      <c r="L72" s="239"/>
    </row>
    <row r="73" spans="1:13" ht="49.5">
      <c r="A73" s="35" t="s">
        <v>666</v>
      </c>
      <c r="B73" s="79" t="s">
        <v>475</v>
      </c>
      <c r="C73" s="31">
        <v>10</v>
      </c>
      <c r="D73" s="97" t="s">
        <v>430</v>
      </c>
      <c r="E73" s="31"/>
      <c r="F73" s="31"/>
      <c r="G73" s="35"/>
      <c r="H73" s="35"/>
      <c r="I73" s="57">
        <v>0</v>
      </c>
      <c r="J73" s="158">
        <v>0</v>
      </c>
      <c r="K73" s="158">
        <v>86</v>
      </c>
      <c r="L73" s="239"/>
      <c r="M73" s="3"/>
    </row>
    <row r="74" spans="1:13" ht="17.25" thickBot="1">
      <c r="A74" s="35"/>
      <c r="B74" s="79"/>
      <c r="C74" s="31"/>
      <c r="D74" s="31"/>
      <c r="E74" s="31"/>
      <c r="F74" s="31"/>
      <c r="G74" s="35"/>
      <c r="H74" s="35"/>
      <c r="I74" s="57"/>
      <c r="J74" s="155"/>
      <c r="K74" s="155"/>
      <c r="L74" s="239"/>
      <c r="M74" s="3"/>
    </row>
    <row r="75" spans="1:13" ht="18.75" customHeight="1" thickBot="1" thickTop="1">
      <c r="A75" s="98" t="s">
        <v>667</v>
      </c>
      <c r="B75" s="99" t="s">
        <v>484</v>
      </c>
      <c r="C75" s="108"/>
      <c r="D75" s="108"/>
      <c r="E75" s="108"/>
      <c r="F75" s="108"/>
      <c r="G75" s="109"/>
      <c r="H75" s="109"/>
      <c r="I75" s="173">
        <f>I76</f>
        <v>0</v>
      </c>
      <c r="J75" s="173">
        <f>J76</f>
        <v>0</v>
      </c>
      <c r="K75" s="173">
        <f>K76</f>
        <v>460</v>
      </c>
      <c r="L75" s="238"/>
      <c r="M75" s="3"/>
    </row>
    <row r="76" spans="1:13" ht="33.75" thickTop="1">
      <c r="A76" s="93" t="s">
        <v>142</v>
      </c>
      <c r="B76" s="92" t="s">
        <v>484</v>
      </c>
      <c r="C76" s="106"/>
      <c r="D76" s="106"/>
      <c r="E76" s="105"/>
      <c r="F76" s="105"/>
      <c r="G76" s="85"/>
      <c r="H76" s="85"/>
      <c r="I76" s="163">
        <f>I77+I78</f>
        <v>0</v>
      </c>
      <c r="J76" s="163">
        <f>J77+J78</f>
        <v>0</v>
      </c>
      <c r="K76" s="163">
        <f>K77+K78</f>
        <v>460</v>
      </c>
      <c r="L76" s="242"/>
      <c r="M76" s="3"/>
    </row>
    <row r="77" spans="1:13" ht="45.75" customHeight="1">
      <c r="A77" s="88" t="s">
        <v>668</v>
      </c>
      <c r="B77" s="89" t="s">
        <v>484</v>
      </c>
      <c r="C77" s="111" t="s">
        <v>423</v>
      </c>
      <c r="D77" s="111" t="s">
        <v>446</v>
      </c>
      <c r="E77" s="112"/>
      <c r="F77" s="112"/>
      <c r="G77" s="88"/>
      <c r="H77" s="88"/>
      <c r="I77" s="174"/>
      <c r="J77" s="158"/>
      <c r="K77" s="155">
        <v>280</v>
      </c>
      <c r="L77" s="239"/>
      <c r="M77" s="3"/>
    </row>
    <row r="78" spans="1:13" ht="31.5" customHeight="1">
      <c r="A78" s="35" t="s">
        <v>703</v>
      </c>
      <c r="B78" s="79" t="s">
        <v>484</v>
      </c>
      <c r="C78" s="97" t="s">
        <v>423</v>
      </c>
      <c r="D78" s="97" t="s">
        <v>446</v>
      </c>
      <c r="E78" s="31"/>
      <c r="F78" s="31"/>
      <c r="G78" s="35"/>
      <c r="H78" s="35"/>
      <c r="I78" s="57"/>
      <c r="J78" s="158"/>
      <c r="K78" s="155">
        <v>180</v>
      </c>
      <c r="L78" s="239"/>
      <c r="M78" s="3"/>
    </row>
    <row r="79" spans="1:13" ht="17.25" thickBot="1">
      <c r="A79" s="31"/>
      <c r="B79" s="79"/>
      <c r="C79" s="31"/>
      <c r="D79" s="31"/>
      <c r="E79" s="31"/>
      <c r="F79" s="31"/>
      <c r="G79" s="35"/>
      <c r="H79" s="35"/>
      <c r="I79" s="57"/>
      <c r="J79" s="155"/>
      <c r="K79" s="155"/>
      <c r="L79" s="239"/>
      <c r="M79" s="3"/>
    </row>
    <row r="80" spans="1:12" ht="18" thickBot="1" thickTop="1">
      <c r="A80" s="98" t="s">
        <v>669</v>
      </c>
      <c r="B80" s="99" t="s">
        <v>488</v>
      </c>
      <c r="C80" s="99"/>
      <c r="D80" s="99"/>
      <c r="E80" s="99"/>
      <c r="F80" s="99"/>
      <c r="G80" s="99"/>
      <c r="H80" s="99"/>
      <c r="I80" s="166">
        <f>I81</f>
        <v>45</v>
      </c>
      <c r="J80" s="166">
        <f>J81</f>
        <v>45</v>
      </c>
      <c r="K80" s="166">
        <f>K81</f>
        <v>45</v>
      </c>
      <c r="L80" s="238">
        <f t="shared" si="6"/>
        <v>100</v>
      </c>
    </row>
    <row r="81" spans="1:12" ht="33.75" thickTop="1">
      <c r="A81" s="35" t="s">
        <v>670</v>
      </c>
      <c r="B81" s="79" t="s">
        <v>488</v>
      </c>
      <c r="C81" s="79" t="s">
        <v>423</v>
      </c>
      <c r="D81" s="79" t="s">
        <v>450</v>
      </c>
      <c r="E81" s="79"/>
      <c r="F81" s="79"/>
      <c r="G81" s="79"/>
      <c r="H81" s="79"/>
      <c r="I81" s="155">
        <v>45</v>
      </c>
      <c r="J81" s="57">
        <v>45</v>
      </c>
      <c r="K81" s="57">
        <v>45</v>
      </c>
      <c r="L81" s="239">
        <f t="shared" si="6"/>
        <v>100</v>
      </c>
    </row>
    <row r="82" spans="1:13" ht="17.25" thickBot="1">
      <c r="A82" s="31"/>
      <c r="B82" s="79"/>
      <c r="C82" s="31"/>
      <c r="D82" s="31"/>
      <c r="E82" s="31"/>
      <c r="F82" s="31"/>
      <c r="G82" s="35"/>
      <c r="H82" s="35"/>
      <c r="I82" s="57"/>
      <c r="J82" s="155"/>
      <c r="K82" s="155"/>
      <c r="L82" s="239"/>
      <c r="M82" s="3"/>
    </row>
    <row r="83" spans="1:12" ht="18" thickBot="1" thickTop="1">
      <c r="A83" s="98" t="s">
        <v>483</v>
      </c>
      <c r="B83" s="99" t="s">
        <v>491</v>
      </c>
      <c r="C83" s="99"/>
      <c r="D83" s="99"/>
      <c r="E83" s="99"/>
      <c r="F83" s="99"/>
      <c r="G83" s="99"/>
      <c r="H83" s="99"/>
      <c r="I83" s="173">
        <f aca="true" t="shared" si="8" ref="I83:K84">I84</f>
        <v>47597</v>
      </c>
      <c r="J83" s="173">
        <f t="shared" si="8"/>
        <v>15482</v>
      </c>
      <c r="K83" s="173">
        <f t="shared" si="8"/>
        <v>14439</v>
      </c>
      <c r="L83" s="238">
        <f t="shared" si="6"/>
        <v>93.2631442966025</v>
      </c>
    </row>
    <row r="84" spans="1:12" ht="33.75" thickTop="1">
      <c r="A84" s="113" t="s">
        <v>455</v>
      </c>
      <c r="B84" s="114" t="s">
        <v>491</v>
      </c>
      <c r="C84" s="114" t="s">
        <v>430</v>
      </c>
      <c r="D84" s="114" t="s">
        <v>424</v>
      </c>
      <c r="E84" s="115"/>
      <c r="F84" s="115"/>
      <c r="G84" s="115"/>
      <c r="H84" s="115"/>
      <c r="I84" s="175">
        <f t="shared" si="8"/>
        <v>47597</v>
      </c>
      <c r="J84" s="175">
        <f t="shared" si="8"/>
        <v>15482</v>
      </c>
      <c r="K84" s="175">
        <f t="shared" si="8"/>
        <v>14439</v>
      </c>
      <c r="L84" s="242">
        <f t="shared" si="6"/>
        <v>93.2631442966025</v>
      </c>
    </row>
    <row r="85" spans="1:12" ht="16.5">
      <c r="A85" s="76" t="s">
        <v>485</v>
      </c>
      <c r="B85" s="77" t="s">
        <v>491</v>
      </c>
      <c r="C85" s="77" t="s">
        <v>430</v>
      </c>
      <c r="D85" s="77" t="s">
        <v>426</v>
      </c>
      <c r="E85" s="77"/>
      <c r="F85" s="77"/>
      <c r="G85" s="77"/>
      <c r="H85" s="77"/>
      <c r="I85" s="172">
        <f>SUM(I86:I88)</f>
        <v>47597</v>
      </c>
      <c r="J85" s="172">
        <f>SUM(J86:J88)</f>
        <v>15482</v>
      </c>
      <c r="K85" s="172">
        <f>SUM(K86:K88)</f>
        <v>14439</v>
      </c>
      <c r="L85" s="239">
        <f t="shared" si="6"/>
        <v>93.2631442966025</v>
      </c>
    </row>
    <row r="86" spans="1:12" ht="16.5">
      <c r="A86" s="35" t="s">
        <v>671</v>
      </c>
      <c r="B86" s="79" t="s">
        <v>491</v>
      </c>
      <c r="C86" s="79" t="s">
        <v>430</v>
      </c>
      <c r="D86" s="79" t="s">
        <v>426</v>
      </c>
      <c r="E86" s="77"/>
      <c r="F86" s="77"/>
      <c r="G86" s="77"/>
      <c r="H86" s="77"/>
      <c r="I86" s="57">
        <v>47112</v>
      </c>
      <c r="J86" s="57">
        <v>15110</v>
      </c>
      <c r="K86" s="57">
        <v>14105</v>
      </c>
      <c r="L86" s="239">
        <f t="shared" si="6"/>
        <v>93.34877564526803</v>
      </c>
    </row>
    <row r="87" spans="1:12" ht="48.75" customHeight="1">
      <c r="A87" s="35" t="s">
        <v>486</v>
      </c>
      <c r="B87" s="79" t="s">
        <v>491</v>
      </c>
      <c r="C87" s="79" t="s">
        <v>430</v>
      </c>
      <c r="D87" s="79" t="s">
        <v>426</v>
      </c>
      <c r="E87" s="77"/>
      <c r="F87" s="77"/>
      <c r="G87" s="77"/>
      <c r="H87" s="77"/>
      <c r="I87" s="57">
        <v>150</v>
      </c>
      <c r="J87" s="57">
        <v>37</v>
      </c>
      <c r="K87" s="57">
        <v>0</v>
      </c>
      <c r="L87" s="239">
        <f t="shared" si="6"/>
        <v>0</v>
      </c>
    </row>
    <row r="88" spans="1:12" ht="66">
      <c r="A88" s="35" t="s">
        <v>672</v>
      </c>
      <c r="B88" s="79" t="s">
        <v>491</v>
      </c>
      <c r="C88" s="79" t="s">
        <v>430</v>
      </c>
      <c r="D88" s="79" t="s">
        <v>426</v>
      </c>
      <c r="E88" s="77"/>
      <c r="F88" s="77"/>
      <c r="G88" s="77"/>
      <c r="H88" s="77"/>
      <c r="I88" s="57">
        <v>335</v>
      </c>
      <c r="J88" s="57">
        <v>335</v>
      </c>
      <c r="K88" s="57">
        <v>334</v>
      </c>
      <c r="L88" s="239">
        <f t="shared" si="6"/>
        <v>99.70149253731343</v>
      </c>
    </row>
    <row r="89" spans="1:12" ht="17.25" thickBot="1">
      <c r="A89" s="35"/>
      <c r="B89" s="79"/>
      <c r="C89" s="79"/>
      <c r="D89" s="79"/>
      <c r="E89" s="79"/>
      <c r="F89" s="79"/>
      <c r="G89" s="79"/>
      <c r="H89" s="79"/>
      <c r="I89" s="57"/>
      <c r="J89" s="57"/>
      <c r="K89" s="57"/>
      <c r="L89" s="243"/>
    </row>
    <row r="90" spans="1:12" ht="18" thickBot="1" thickTop="1">
      <c r="A90" s="98" t="s">
        <v>487</v>
      </c>
      <c r="B90" s="99" t="s">
        <v>498</v>
      </c>
      <c r="C90" s="99"/>
      <c r="D90" s="99"/>
      <c r="E90" s="99"/>
      <c r="F90" s="99"/>
      <c r="G90" s="99"/>
      <c r="H90" s="99"/>
      <c r="I90" s="173">
        <f aca="true" t="shared" si="9" ref="I90:K92">I91</f>
        <v>12945</v>
      </c>
      <c r="J90" s="173">
        <f t="shared" si="9"/>
        <v>4125</v>
      </c>
      <c r="K90" s="173">
        <f t="shared" si="9"/>
        <v>4027</v>
      </c>
      <c r="L90" s="244">
        <f t="shared" si="6"/>
        <v>97.62424242424242</v>
      </c>
    </row>
    <row r="91" spans="1:12" ht="33.75" thickTop="1">
      <c r="A91" s="113" t="s">
        <v>455</v>
      </c>
      <c r="B91" s="114" t="s">
        <v>498</v>
      </c>
      <c r="C91" s="114" t="s">
        <v>430</v>
      </c>
      <c r="D91" s="114" t="s">
        <v>424</v>
      </c>
      <c r="E91" s="91"/>
      <c r="F91" s="91"/>
      <c r="G91" s="91"/>
      <c r="H91" s="91"/>
      <c r="I91" s="163">
        <f t="shared" si="9"/>
        <v>12945</v>
      </c>
      <c r="J91" s="163">
        <f t="shared" si="9"/>
        <v>4125</v>
      </c>
      <c r="K91" s="163">
        <f t="shared" si="9"/>
        <v>4027</v>
      </c>
      <c r="L91" s="242">
        <f t="shared" si="6"/>
        <v>97.62424242424242</v>
      </c>
    </row>
    <row r="92" spans="1:12" ht="13.5" customHeight="1">
      <c r="A92" s="76" t="s">
        <v>489</v>
      </c>
      <c r="B92" s="77" t="s">
        <v>498</v>
      </c>
      <c r="C92" s="77" t="s">
        <v>430</v>
      </c>
      <c r="D92" s="77" t="s">
        <v>467</v>
      </c>
      <c r="E92" s="77"/>
      <c r="F92" s="77"/>
      <c r="G92" s="77"/>
      <c r="H92" s="77"/>
      <c r="I92" s="172">
        <f>I93</f>
        <v>12945</v>
      </c>
      <c r="J92" s="172">
        <f t="shared" si="9"/>
        <v>4125</v>
      </c>
      <c r="K92" s="172">
        <f t="shared" si="9"/>
        <v>4027</v>
      </c>
      <c r="L92" s="239">
        <f t="shared" si="6"/>
        <v>97.62424242424242</v>
      </c>
    </row>
    <row r="93" spans="1:12" ht="13.5" customHeight="1">
      <c r="A93" s="35" t="s">
        <v>487</v>
      </c>
      <c r="B93" s="79" t="s">
        <v>498</v>
      </c>
      <c r="C93" s="79" t="s">
        <v>430</v>
      </c>
      <c r="D93" s="79" t="s">
        <v>467</v>
      </c>
      <c r="E93" s="77"/>
      <c r="F93" s="77"/>
      <c r="G93" s="77"/>
      <c r="H93" s="77"/>
      <c r="I93" s="57">
        <v>12945</v>
      </c>
      <c r="J93" s="57">
        <v>4125</v>
      </c>
      <c r="K93" s="57">
        <v>4027</v>
      </c>
      <c r="L93" s="239">
        <f t="shared" si="6"/>
        <v>97.62424242424242</v>
      </c>
    </row>
    <row r="94" spans="1:12" ht="13.5" customHeight="1" thickBot="1">
      <c r="A94" s="76"/>
      <c r="B94" s="77"/>
      <c r="C94" s="77"/>
      <c r="D94" s="77"/>
      <c r="E94" s="77"/>
      <c r="F94" s="77"/>
      <c r="G94" s="77"/>
      <c r="H94" s="77"/>
      <c r="I94" s="172"/>
      <c r="J94" s="57"/>
      <c r="K94" s="57"/>
      <c r="L94" s="243"/>
    </row>
    <row r="95" spans="1:12" ht="34.5" thickBot="1" thickTop="1">
      <c r="A95" s="98" t="s">
        <v>490</v>
      </c>
      <c r="B95" s="99" t="s">
        <v>511</v>
      </c>
      <c r="C95" s="116"/>
      <c r="D95" s="116"/>
      <c r="E95" s="116"/>
      <c r="F95" s="116"/>
      <c r="G95" s="116"/>
      <c r="H95" s="116"/>
      <c r="I95" s="173">
        <f>I96+I99</f>
        <v>37070</v>
      </c>
      <c r="J95" s="173">
        <f>J96+J99</f>
        <v>10380</v>
      </c>
      <c r="K95" s="173">
        <f>K96+K99</f>
        <v>10380</v>
      </c>
      <c r="L95" s="244">
        <f t="shared" si="6"/>
        <v>100</v>
      </c>
    </row>
    <row r="96" spans="1:12" ht="17.25" thickTop="1">
      <c r="A96" s="93" t="s">
        <v>154</v>
      </c>
      <c r="B96" s="92" t="s">
        <v>511</v>
      </c>
      <c r="C96" s="92" t="s">
        <v>435</v>
      </c>
      <c r="D96" s="92" t="s">
        <v>424</v>
      </c>
      <c r="E96" s="91"/>
      <c r="F96" s="91"/>
      <c r="G96" s="91"/>
      <c r="H96" s="91"/>
      <c r="I96" s="169">
        <f aca="true" t="shared" si="10" ref="I96:K97">I97</f>
        <v>13650</v>
      </c>
      <c r="J96" s="169">
        <f t="shared" si="10"/>
        <v>3457</v>
      </c>
      <c r="K96" s="169">
        <f t="shared" si="10"/>
        <v>3457</v>
      </c>
      <c r="L96" s="242">
        <f t="shared" si="6"/>
        <v>100</v>
      </c>
    </row>
    <row r="97" spans="1:12" ht="16.5">
      <c r="A97" s="117" t="s">
        <v>155</v>
      </c>
      <c r="B97" s="96" t="s">
        <v>522</v>
      </c>
      <c r="C97" s="96" t="s">
        <v>435</v>
      </c>
      <c r="D97" s="96" t="s">
        <v>492</v>
      </c>
      <c r="E97" s="96"/>
      <c r="F97" s="96"/>
      <c r="G97" s="96"/>
      <c r="H97" s="96"/>
      <c r="I97" s="172">
        <f t="shared" si="10"/>
        <v>13650</v>
      </c>
      <c r="J97" s="172">
        <f t="shared" si="10"/>
        <v>3457</v>
      </c>
      <c r="K97" s="172">
        <f t="shared" si="10"/>
        <v>3457</v>
      </c>
      <c r="L97" s="239">
        <f t="shared" si="6"/>
        <v>100</v>
      </c>
    </row>
    <row r="98" spans="1:12" ht="32.25" customHeight="1">
      <c r="A98" s="35" t="s">
        <v>493</v>
      </c>
      <c r="B98" s="79" t="s">
        <v>511</v>
      </c>
      <c r="C98" s="97" t="s">
        <v>435</v>
      </c>
      <c r="D98" s="97" t="s">
        <v>492</v>
      </c>
      <c r="E98" s="97" t="s">
        <v>494</v>
      </c>
      <c r="F98" s="97"/>
      <c r="G98" s="97"/>
      <c r="H98" s="97"/>
      <c r="I98" s="57">
        <v>13650</v>
      </c>
      <c r="J98" s="57">
        <v>3457</v>
      </c>
      <c r="K98" s="57">
        <v>3457</v>
      </c>
      <c r="L98" s="240">
        <f t="shared" si="6"/>
        <v>100</v>
      </c>
    </row>
    <row r="99" spans="1:12" ht="16.5">
      <c r="A99" s="86" t="s">
        <v>156</v>
      </c>
      <c r="B99" s="87" t="s">
        <v>522</v>
      </c>
      <c r="C99" s="87" t="s">
        <v>471</v>
      </c>
      <c r="D99" s="87" t="s">
        <v>424</v>
      </c>
      <c r="E99" s="118"/>
      <c r="F99" s="118"/>
      <c r="G99" s="118"/>
      <c r="H99" s="118"/>
      <c r="I99" s="164">
        <f>I100</f>
        <v>23420</v>
      </c>
      <c r="J99" s="164">
        <f>J100</f>
        <v>6923</v>
      </c>
      <c r="K99" s="164">
        <f>K100</f>
        <v>6923</v>
      </c>
      <c r="L99" s="240">
        <f t="shared" si="6"/>
        <v>100</v>
      </c>
    </row>
    <row r="100" spans="1:12" ht="16.5">
      <c r="A100" s="76" t="s">
        <v>158</v>
      </c>
      <c r="B100" s="77" t="s">
        <v>522</v>
      </c>
      <c r="C100" s="77" t="s">
        <v>471</v>
      </c>
      <c r="D100" s="77" t="s">
        <v>426</v>
      </c>
      <c r="E100" s="97"/>
      <c r="F100" s="97"/>
      <c r="G100" s="97"/>
      <c r="H100" s="97"/>
      <c r="I100" s="172">
        <f>I101+I102</f>
        <v>23420</v>
      </c>
      <c r="J100" s="172">
        <f>J101+J102</f>
        <v>6923</v>
      </c>
      <c r="K100" s="172">
        <f>K101+K102</f>
        <v>6923</v>
      </c>
      <c r="L100" s="239">
        <f t="shared" si="6"/>
        <v>100</v>
      </c>
    </row>
    <row r="101" spans="1:12" ht="16.5">
      <c r="A101" s="31" t="s">
        <v>495</v>
      </c>
      <c r="B101" s="97" t="s">
        <v>522</v>
      </c>
      <c r="C101" s="97" t="s">
        <v>471</v>
      </c>
      <c r="D101" s="97" t="s">
        <v>426</v>
      </c>
      <c r="E101" s="97" t="s">
        <v>496</v>
      </c>
      <c r="F101" s="97"/>
      <c r="G101" s="97"/>
      <c r="H101" s="97"/>
      <c r="I101" s="57">
        <v>23060</v>
      </c>
      <c r="J101" s="57">
        <v>6923</v>
      </c>
      <c r="K101" s="57">
        <v>6923</v>
      </c>
      <c r="L101" s="239">
        <f t="shared" si="6"/>
        <v>100</v>
      </c>
    </row>
    <row r="102" spans="1:12" ht="33">
      <c r="A102" s="35" t="s">
        <v>497</v>
      </c>
      <c r="B102" s="79" t="s">
        <v>522</v>
      </c>
      <c r="C102" s="97" t="s">
        <v>471</v>
      </c>
      <c r="D102" s="97" t="s">
        <v>426</v>
      </c>
      <c r="E102" s="97" t="s">
        <v>496</v>
      </c>
      <c r="F102" s="97"/>
      <c r="G102" s="97"/>
      <c r="H102" s="97"/>
      <c r="I102" s="176">
        <v>360</v>
      </c>
      <c r="J102" s="57">
        <v>0</v>
      </c>
      <c r="K102" s="57">
        <v>0</v>
      </c>
      <c r="L102" s="239"/>
    </row>
    <row r="103" spans="1:12" ht="17.25" thickBot="1">
      <c r="A103" s="35"/>
      <c r="B103" s="79"/>
      <c r="C103" s="97"/>
      <c r="D103" s="97"/>
      <c r="E103" s="97"/>
      <c r="F103" s="97"/>
      <c r="G103" s="97"/>
      <c r="H103" s="97"/>
      <c r="I103" s="176"/>
      <c r="J103" s="57"/>
      <c r="K103" s="57"/>
      <c r="L103" s="239"/>
    </row>
    <row r="104" spans="1:12" ht="18" thickBot="1" thickTop="1">
      <c r="A104" s="119" t="s">
        <v>255</v>
      </c>
      <c r="B104" s="99" t="s">
        <v>526</v>
      </c>
      <c r="C104" s="116"/>
      <c r="D104" s="116"/>
      <c r="E104" s="120"/>
      <c r="F104" s="120"/>
      <c r="G104" s="120"/>
      <c r="H104" s="120"/>
      <c r="I104" s="173">
        <f>I105+I108+I111</f>
        <v>166471</v>
      </c>
      <c r="J104" s="173">
        <f>J105+J108+J111</f>
        <v>34996</v>
      </c>
      <c r="K104" s="173">
        <f>K105+K108+K111</f>
        <v>35530</v>
      </c>
      <c r="L104" s="238">
        <f t="shared" si="6"/>
        <v>101.52588867299119</v>
      </c>
    </row>
    <row r="105" spans="1:12" ht="17.25" thickTop="1">
      <c r="A105" s="121" t="s">
        <v>154</v>
      </c>
      <c r="B105" s="77" t="s">
        <v>526</v>
      </c>
      <c r="C105" s="96" t="s">
        <v>435</v>
      </c>
      <c r="D105" s="96" t="s">
        <v>424</v>
      </c>
      <c r="E105" s="97"/>
      <c r="F105" s="97"/>
      <c r="G105" s="97"/>
      <c r="H105" s="97"/>
      <c r="I105" s="175">
        <f aca="true" t="shared" si="11" ref="I105:K106">I106</f>
        <v>7500</v>
      </c>
      <c r="J105" s="175">
        <f t="shared" si="11"/>
        <v>2405</v>
      </c>
      <c r="K105" s="175">
        <f t="shared" si="11"/>
        <v>2315</v>
      </c>
      <c r="L105" s="242">
        <f t="shared" si="6"/>
        <v>96.25779625779626</v>
      </c>
    </row>
    <row r="106" spans="1:12" ht="33">
      <c r="A106" s="76" t="s">
        <v>499</v>
      </c>
      <c r="B106" s="90" t="s">
        <v>526</v>
      </c>
      <c r="C106" s="122" t="s">
        <v>435</v>
      </c>
      <c r="D106" s="122" t="s">
        <v>500</v>
      </c>
      <c r="E106" s="111"/>
      <c r="F106" s="111"/>
      <c r="G106" s="111"/>
      <c r="H106" s="111"/>
      <c r="I106" s="172">
        <f t="shared" si="11"/>
        <v>7500</v>
      </c>
      <c r="J106" s="172">
        <f t="shared" si="11"/>
        <v>2405</v>
      </c>
      <c r="K106" s="172">
        <f t="shared" si="11"/>
        <v>2315</v>
      </c>
      <c r="L106" s="239">
        <f t="shared" si="6"/>
        <v>96.25779625779626</v>
      </c>
    </row>
    <row r="107" spans="1:12" ht="16.5">
      <c r="A107" s="31" t="s">
        <v>501</v>
      </c>
      <c r="B107" s="79" t="s">
        <v>526</v>
      </c>
      <c r="C107" s="97" t="s">
        <v>435</v>
      </c>
      <c r="D107" s="97" t="s">
        <v>500</v>
      </c>
      <c r="E107" s="97"/>
      <c r="F107" s="97"/>
      <c r="G107" s="97"/>
      <c r="H107" s="97"/>
      <c r="I107" s="57">
        <v>7500</v>
      </c>
      <c r="J107" s="57">
        <v>2405</v>
      </c>
      <c r="K107" s="57">
        <v>2315</v>
      </c>
      <c r="L107" s="240">
        <f t="shared" si="6"/>
        <v>96.25779625779626</v>
      </c>
    </row>
    <row r="108" spans="1:13" ht="16.5">
      <c r="A108" s="123" t="s">
        <v>160</v>
      </c>
      <c r="B108" s="87" t="s">
        <v>526</v>
      </c>
      <c r="C108" s="124" t="s">
        <v>446</v>
      </c>
      <c r="D108" s="124" t="s">
        <v>424</v>
      </c>
      <c r="E108" s="118"/>
      <c r="F108" s="118"/>
      <c r="G108" s="118"/>
      <c r="H108" s="118"/>
      <c r="I108" s="177">
        <f aca="true" t="shared" si="12" ref="I108:K109">I109</f>
        <v>12000</v>
      </c>
      <c r="J108" s="177">
        <f t="shared" si="12"/>
        <v>2000</v>
      </c>
      <c r="K108" s="177">
        <f t="shared" si="12"/>
        <v>300</v>
      </c>
      <c r="L108" s="240">
        <f t="shared" si="6"/>
        <v>15</v>
      </c>
      <c r="M108" s="247"/>
    </row>
    <row r="109" spans="1:13" ht="33">
      <c r="A109" s="76" t="s">
        <v>163</v>
      </c>
      <c r="B109" s="79" t="s">
        <v>526</v>
      </c>
      <c r="C109" s="77" t="s">
        <v>446</v>
      </c>
      <c r="D109" s="77" t="s">
        <v>457</v>
      </c>
      <c r="E109" s="97"/>
      <c r="F109" s="97"/>
      <c r="G109" s="97"/>
      <c r="H109" s="97"/>
      <c r="I109" s="172">
        <f t="shared" si="12"/>
        <v>12000</v>
      </c>
      <c r="J109" s="172">
        <f t="shared" si="12"/>
        <v>2000</v>
      </c>
      <c r="K109" s="172">
        <f t="shared" si="12"/>
        <v>300</v>
      </c>
      <c r="L109" s="239">
        <f t="shared" si="6"/>
        <v>15</v>
      </c>
      <c r="M109" s="247"/>
    </row>
    <row r="110" spans="1:13" ht="16.5">
      <c r="A110" s="105" t="s">
        <v>502</v>
      </c>
      <c r="B110" s="79" t="s">
        <v>526</v>
      </c>
      <c r="C110" s="97" t="s">
        <v>446</v>
      </c>
      <c r="D110" s="97" t="s">
        <v>457</v>
      </c>
      <c r="E110" s="97"/>
      <c r="F110" s="97"/>
      <c r="G110" s="97"/>
      <c r="H110" s="97"/>
      <c r="I110" s="171">
        <v>12000</v>
      </c>
      <c r="J110" s="57">
        <v>2000</v>
      </c>
      <c r="K110" s="57">
        <v>300</v>
      </c>
      <c r="L110" s="240">
        <f t="shared" si="6"/>
        <v>15</v>
      </c>
      <c r="M110" s="247"/>
    </row>
    <row r="111" spans="1:13" ht="16.5">
      <c r="A111" s="93" t="s">
        <v>156</v>
      </c>
      <c r="B111" s="87" t="s">
        <v>526</v>
      </c>
      <c r="C111" s="87" t="s">
        <v>471</v>
      </c>
      <c r="D111" s="87" t="s">
        <v>424</v>
      </c>
      <c r="E111" s="118"/>
      <c r="F111" s="118"/>
      <c r="G111" s="118"/>
      <c r="H111" s="118"/>
      <c r="I111" s="164">
        <f>I112</f>
        <v>146971</v>
      </c>
      <c r="J111" s="164">
        <f>J112</f>
        <v>30591</v>
      </c>
      <c r="K111" s="164">
        <f>K112</f>
        <v>32915</v>
      </c>
      <c r="L111" s="241">
        <f t="shared" si="6"/>
        <v>107.59700565525809</v>
      </c>
      <c r="M111" s="247"/>
    </row>
    <row r="112" spans="1:13" ht="33">
      <c r="A112" s="76" t="s">
        <v>159</v>
      </c>
      <c r="B112" s="79" t="s">
        <v>526</v>
      </c>
      <c r="C112" s="77" t="s">
        <v>471</v>
      </c>
      <c r="D112" s="77" t="s">
        <v>435</v>
      </c>
      <c r="E112" s="97"/>
      <c r="F112" s="97"/>
      <c r="G112" s="97"/>
      <c r="H112" s="97"/>
      <c r="I112" s="172">
        <f>I113+I114+I115+I116+I117+I118+I120+I121+I122+I123+I124+I125+I126+I127+I128</f>
        <v>146971</v>
      </c>
      <c r="J112" s="172">
        <f>J113+J114+J115+J116+J117+J118+J120+J121+J122+J123+J124+J125+J126+J127+J128</f>
        <v>30591</v>
      </c>
      <c r="K112" s="172">
        <f>K113+K114+K115+K116+K117+K118+K120+K121+K122+K123+K124+K125+K126+K127+K128</f>
        <v>32915</v>
      </c>
      <c r="L112" s="239">
        <f t="shared" si="6"/>
        <v>107.59700565525809</v>
      </c>
      <c r="M112" s="247"/>
    </row>
    <row r="113" spans="1:13" ht="16.5">
      <c r="A113" s="31" t="s">
        <v>503</v>
      </c>
      <c r="B113" s="79" t="s">
        <v>526</v>
      </c>
      <c r="C113" s="97" t="s">
        <v>471</v>
      </c>
      <c r="D113" s="97" t="s">
        <v>435</v>
      </c>
      <c r="E113" s="97"/>
      <c r="F113" s="97"/>
      <c r="G113" s="97"/>
      <c r="H113" s="97"/>
      <c r="I113" s="57">
        <v>16000</v>
      </c>
      <c r="J113" s="57">
        <v>3000</v>
      </c>
      <c r="K113" s="57">
        <v>2924</v>
      </c>
      <c r="L113" s="239">
        <f t="shared" si="6"/>
        <v>97.46666666666667</v>
      </c>
      <c r="M113" s="247"/>
    </row>
    <row r="114" spans="1:13" ht="33">
      <c r="A114" s="35" t="s">
        <v>504</v>
      </c>
      <c r="B114" s="79" t="s">
        <v>526</v>
      </c>
      <c r="C114" s="97" t="s">
        <v>471</v>
      </c>
      <c r="D114" s="97" t="s">
        <v>435</v>
      </c>
      <c r="E114" s="97"/>
      <c r="F114" s="97"/>
      <c r="G114" s="97"/>
      <c r="H114" s="97"/>
      <c r="I114" s="57">
        <v>33000</v>
      </c>
      <c r="J114" s="57">
        <v>5000</v>
      </c>
      <c r="K114" s="57">
        <v>11939</v>
      </c>
      <c r="L114" s="239">
        <f t="shared" si="6"/>
        <v>238.78</v>
      </c>
      <c r="M114" s="247"/>
    </row>
    <row r="115" spans="1:13" ht="16.5">
      <c r="A115" s="31" t="s">
        <v>506</v>
      </c>
      <c r="B115" s="79" t="s">
        <v>526</v>
      </c>
      <c r="C115" s="97" t="s">
        <v>471</v>
      </c>
      <c r="D115" s="97" t="s">
        <v>435</v>
      </c>
      <c r="E115" s="97"/>
      <c r="F115" s="97"/>
      <c r="G115" s="97"/>
      <c r="H115" s="97"/>
      <c r="I115" s="57">
        <v>17830</v>
      </c>
      <c r="J115" s="57">
        <v>0</v>
      </c>
      <c r="K115" s="57">
        <v>0</v>
      </c>
      <c r="L115" s="239"/>
      <c r="M115" s="247"/>
    </row>
    <row r="116" spans="1:13" ht="16.5">
      <c r="A116" s="31" t="s">
        <v>507</v>
      </c>
      <c r="B116" s="79" t="s">
        <v>526</v>
      </c>
      <c r="C116" s="97" t="s">
        <v>471</v>
      </c>
      <c r="D116" s="97" t="s">
        <v>435</v>
      </c>
      <c r="E116" s="97"/>
      <c r="F116" s="97"/>
      <c r="G116" s="97"/>
      <c r="H116" s="97"/>
      <c r="I116" s="57">
        <v>14550</v>
      </c>
      <c r="J116" s="57">
        <v>0</v>
      </c>
      <c r="K116" s="57">
        <v>0</v>
      </c>
      <c r="L116" s="239"/>
      <c r="M116" s="247"/>
    </row>
    <row r="117" spans="1:13" ht="16.5">
      <c r="A117" s="31" t="s">
        <v>508</v>
      </c>
      <c r="B117" s="79" t="s">
        <v>526</v>
      </c>
      <c r="C117" s="97" t="s">
        <v>471</v>
      </c>
      <c r="D117" s="97" t="s">
        <v>435</v>
      </c>
      <c r="E117" s="97"/>
      <c r="F117" s="97"/>
      <c r="G117" s="97"/>
      <c r="H117" s="97"/>
      <c r="I117" s="57">
        <v>680</v>
      </c>
      <c r="J117" s="57">
        <v>680</v>
      </c>
      <c r="K117" s="57">
        <v>0</v>
      </c>
      <c r="L117" s="239">
        <f t="shared" si="6"/>
        <v>0</v>
      </c>
      <c r="M117" s="247"/>
    </row>
    <row r="118" spans="1:13" ht="16.5">
      <c r="A118" s="31" t="s">
        <v>509</v>
      </c>
      <c r="B118" s="79" t="s">
        <v>526</v>
      </c>
      <c r="C118" s="97"/>
      <c r="D118" s="97"/>
      <c r="E118" s="97"/>
      <c r="F118" s="97"/>
      <c r="G118" s="97"/>
      <c r="H118" s="97"/>
      <c r="I118" s="57">
        <f>I119</f>
        <v>63000</v>
      </c>
      <c r="J118" s="57">
        <f>J119</f>
        <v>20000</v>
      </c>
      <c r="K118" s="57">
        <f>K119</f>
        <v>16189</v>
      </c>
      <c r="L118" s="239">
        <f t="shared" si="6"/>
        <v>80.945</v>
      </c>
      <c r="M118" s="247"/>
    </row>
    <row r="119" spans="1:13" ht="16.5" customHeight="1">
      <c r="A119" s="45" t="s">
        <v>682</v>
      </c>
      <c r="B119" s="125" t="s">
        <v>526</v>
      </c>
      <c r="C119" s="126" t="s">
        <v>471</v>
      </c>
      <c r="D119" s="126" t="s">
        <v>435</v>
      </c>
      <c r="E119" s="97"/>
      <c r="F119" s="97"/>
      <c r="G119" s="97"/>
      <c r="H119" s="97"/>
      <c r="I119" s="61">
        <v>63000</v>
      </c>
      <c r="J119" s="61">
        <v>20000</v>
      </c>
      <c r="K119" s="61">
        <v>16189</v>
      </c>
      <c r="L119" s="239">
        <f t="shared" si="6"/>
        <v>80.945</v>
      </c>
      <c r="M119" s="247"/>
    </row>
    <row r="120" spans="1:13" ht="16.5">
      <c r="A120" s="31" t="s">
        <v>673</v>
      </c>
      <c r="B120" s="79" t="s">
        <v>526</v>
      </c>
      <c r="C120" s="97" t="s">
        <v>471</v>
      </c>
      <c r="D120" s="97" t="s">
        <v>435</v>
      </c>
      <c r="E120" s="97"/>
      <c r="F120" s="97"/>
      <c r="G120" s="97"/>
      <c r="H120" s="97"/>
      <c r="I120" s="57">
        <v>834</v>
      </c>
      <c r="J120" s="57">
        <v>834</v>
      </c>
      <c r="K120" s="57">
        <v>793</v>
      </c>
      <c r="L120" s="239">
        <f t="shared" si="6"/>
        <v>95.08393285371703</v>
      </c>
      <c r="M120" s="247"/>
    </row>
    <row r="121" spans="1:13" ht="16.5">
      <c r="A121" s="31" t="s">
        <v>674</v>
      </c>
      <c r="B121" s="79" t="s">
        <v>526</v>
      </c>
      <c r="C121" s="97" t="s">
        <v>471</v>
      </c>
      <c r="D121" s="97" t="s">
        <v>435</v>
      </c>
      <c r="E121" s="97"/>
      <c r="F121" s="97"/>
      <c r="G121" s="97"/>
      <c r="H121" s="97"/>
      <c r="I121" s="57">
        <v>1017</v>
      </c>
      <c r="J121" s="57">
        <v>1017</v>
      </c>
      <c r="K121" s="57">
        <v>1010</v>
      </c>
      <c r="L121" s="239">
        <f t="shared" si="6"/>
        <v>99.3117010816126</v>
      </c>
      <c r="M121" s="247"/>
    </row>
    <row r="122" spans="1:13" ht="16.5">
      <c r="A122" s="31" t="s">
        <v>675</v>
      </c>
      <c r="B122" s="79" t="s">
        <v>526</v>
      </c>
      <c r="C122" s="97" t="s">
        <v>471</v>
      </c>
      <c r="D122" s="97" t="s">
        <v>435</v>
      </c>
      <c r="E122" s="97"/>
      <c r="F122" s="97"/>
      <c r="G122" s="97"/>
      <c r="H122" s="97"/>
      <c r="I122" s="57">
        <v>5</v>
      </c>
      <c r="J122" s="57">
        <v>5</v>
      </c>
      <c r="K122" s="57">
        <v>5</v>
      </c>
      <c r="L122" s="239">
        <f t="shared" si="6"/>
        <v>100</v>
      </c>
      <c r="M122" s="247"/>
    </row>
    <row r="123" spans="1:13" ht="16.5">
      <c r="A123" s="31" t="s">
        <v>676</v>
      </c>
      <c r="B123" s="79" t="s">
        <v>526</v>
      </c>
      <c r="C123" s="97" t="s">
        <v>471</v>
      </c>
      <c r="D123" s="97" t="s">
        <v>435</v>
      </c>
      <c r="E123" s="97"/>
      <c r="F123" s="97"/>
      <c r="G123" s="97"/>
      <c r="H123" s="97"/>
      <c r="I123" s="57">
        <v>5</v>
      </c>
      <c r="J123" s="57">
        <v>5</v>
      </c>
      <c r="K123" s="57">
        <v>5</v>
      </c>
      <c r="L123" s="239">
        <f t="shared" si="6"/>
        <v>100</v>
      </c>
      <c r="M123" s="247"/>
    </row>
    <row r="124" spans="1:13" ht="16.5">
      <c r="A124" s="31" t="s">
        <v>677</v>
      </c>
      <c r="B124" s="79" t="s">
        <v>526</v>
      </c>
      <c r="C124" s="97" t="s">
        <v>471</v>
      </c>
      <c r="D124" s="97" t="s">
        <v>435</v>
      </c>
      <c r="E124" s="97"/>
      <c r="F124" s="97"/>
      <c r="G124" s="97"/>
      <c r="H124" s="97"/>
      <c r="I124" s="57">
        <v>5</v>
      </c>
      <c r="J124" s="57">
        <v>5</v>
      </c>
      <c r="K124" s="57">
        <v>5</v>
      </c>
      <c r="L124" s="239">
        <f t="shared" si="6"/>
        <v>100</v>
      </c>
      <c r="M124" s="247"/>
    </row>
    <row r="125" spans="1:13" ht="16.5">
      <c r="A125" s="31" t="s">
        <v>678</v>
      </c>
      <c r="B125" s="79" t="s">
        <v>526</v>
      </c>
      <c r="C125" s="97" t="s">
        <v>471</v>
      </c>
      <c r="D125" s="97" t="s">
        <v>435</v>
      </c>
      <c r="E125" s="97"/>
      <c r="F125" s="97"/>
      <c r="G125" s="97"/>
      <c r="H125" s="97"/>
      <c r="I125" s="57">
        <v>15</v>
      </c>
      <c r="J125" s="57">
        <v>15</v>
      </c>
      <c r="K125" s="57">
        <v>15</v>
      </c>
      <c r="L125" s="239">
        <f t="shared" si="6"/>
        <v>100</v>
      </c>
      <c r="M125" s="247"/>
    </row>
    <row r="126" spans="1:13" ht="15.75" customHeight="1">
      <c r="A126" s="35" t="s">
        <v>679</v>
      </c>
      <c r="B126" s="79" t="s">
        <v>526</v>
      </c>
      <c r="C126" s="97" t="s">
        <v>471</v>
      </c>
      <c r="D126" s="97" t="s">
        <v>435</v>
      </c>
      <c r="E126" s="97"/>
      <c r="F126" s="97"/>
      <c r="G126" s="97"/>
      <c r="H126" s="97"/>
      <c r="I126" s="57">
        <v>10</v>
      </c>
      <c r="J126" s="57">
        <v>10</v>
      </c>
      <c r="K126" s="57">
        <v>10</v>
      </c>
      <c r="L126" s="239">
        <f t="shared" si="6"/>
        <v>100</v>
      </c>
      <c r="M126" s="247"/>
    </row>
    <row r="127" spans="1:13" ht="15" customHeight="1">
      <c r="A127" s="35" t="s">
        <v>680</v>
      </c>
      <c r="B127" s="79" t="s">
        <v>526</v>
      </c>
      <c r="C127" s="97" t="s">
        <v>471</v>
      </c>
      <c r="D127" s="97" t="s">
        <v>435</v>
      </c>
      <c r="E127" s="97"/>
      <c r="F127" s="97"/>
      <c r="G127" s="97"/>
      <c r="H127" s="97"/>
      <c r="I127" s="57">
        <v>10</v>
      </c>
      <c r="J127" s="57">
        <v>10</v>
      </c>
      <c r="K127" s="57">
        <v>10</v>
      </c>
      <c r="L127" s="239">
        <f aca="true" t="shared" si="13" ref="L127:L189">K127/J127*100</f>
        <v>100</v>
      </c>
      <c r="M127" s="247"/>
    </row>
    <row r="128" spans="1:13" ht="12.75" customHeight="1">
      <c r="A128" s="35" t="s">
        <v>681</v>
      </c>
      <c r="B128" s="79" t="s">
        <v>526</v>
      </c>
      <c r="C128" s="97" t="s">
        <v>471</v>
      </c>
      <c r="D128" s="97" t="s">
        <v>435</v>
      </c>
      <c r="E128" s="97"/>
      <c r="F128" s="97"/>
      <c r="G128" s="97"/>
      <c r="H128" s="97"/>
      <c r="I128" s="57">
        <v>10</v>
      </c>
      <c r="J128" s="57">
        <v>10</v>
      </c>
      <c r="K128" s="57">
        <v>10</v>
      </c>
      <c r="L128" s="239">
        <f t="shared" si="13"/>
        <v>100</v>
      </c>
      <c r="M128" s="247"/>
    </row>
    <row r="129" spans="1:13" ht="17.25" thickBot="1">
      <c r="A129" s="76"/>
      <c r="B129" s="77"/>
      <c r="C129" s="77"/>
      <c r="D129" s="77"/>
      <c r="E129" s="77"/>
      <c r="F129" s="77"/>
      <c r="G129" s="77"/>
      <c r="H129" s="77"/>
      <c r="I129" s="172"/>
      <c r="J129" s="57"/>
      <c r="K129" s="57"/>
      <c r="L129" s="239"/>
      <c r="M129" s="247"/>
    </row>
    <row r="130" spans="1:13" ht="34.5" thickBot="1" thickTop="1">
      <c r="A130" s="98" t="s">
        <v>510</v>
      </c>
      <c r="B130" s="99" t="s">
        <v>528</v>
      </c>
      <c r="C130" s="99"/>
      <c r="D130" s="99"/>
      <c r="E130" s="99"/>
      <c r="F130" s="99"/>
      <c r="G130" s="99"/>
      <c r="H130" s="99"/>
      <c r="I130" s="173">
        <f>I134+I145+I131</f>
        <v>49340</v>
      </c>
      <c r="J130" s="173">
        <f>J134+J145+J131</f>
        <v>11455</v>
      </c>
      <c r="K130" s="173">
        <f>K134+K145+K131</f>
        <v>9916</v>
      </c>
      <c r="L130" s="238">
        <f t="shared" si="13"/>
        <v>86.56481885639458</v>
      </c>
      <c r="M130" s="247"/>
    </row>
    <row r="131" spans="1:13" ht="18" thickBot="1" thickTop="1">
      <c r="A131" s="72" t="s">
        <v>151</v>
      </c>
      <c r="B131" s="127" t="s">
        <v>528</v>
      </c>
      <c r="C131" s="127"/>
      <c r="D131" s="127"/>
      <c r="E131" s="127"/>
      <c r="F131" s="127"/>
      <c r="G131" s="127"/>
      <c r="H131" s="127"/>
      <c r="I131" s="178">
        <f aca="true" t="shared" si="14" ref="I131:K132">I132</f>
        <v>984</v>
      </c>
      <c r="J131" s="172">
        <f t="shared" si="14"/>
        <v>168</v>
      </c>
      <c r="K131" s="172">
        <f t="shared" si="14"/>
        <v>0</v>
      </c>
      <c r="L131" s="245">
        <f t="shared" si="13"/>
        <v>0</v>
      </c>
      <c r="M131" s="247"/>
    </row>
    <row r="132" spans="1:13" ht="33.75" thickTop="1">
      <c r="A132" s="72" t="s">
        <v>449</v>
      </c>
      <c r="B132" s="73" t="s">
        <v>528</v>
      </c>
      <c r="C132" s="73" t="s">
        <v>423</v>
      </c>
      <c r="D132" s="73" t="s">
        <v>450</v>
      </c>
      <c r="E132" s="73"/>
      <c r="F132" s="73"/>
      <c r="G132" s="73"/>
      <c r="H132" s="73"/>
      <c r="I132" s="179">
        <f t="shared" si="14"/>
        <v>984</v>
      </c>
      <c r="J132" s="179">
        <f t="shared" si="14"/>
        <v>168</v>
      </c>
      <c r="K132" s="179">
        <f t="shared" si="14"/>
        <v>0</v>
      </c>
      <c r="L132" s="242">
        <f t="shared" si="13"/>
        <v>0</v>
      </c>
      <c r="M132" s="247"/>
    </row>
    <row r="133" spans="1:13" ht="49.5">
      <c r="A133" s="128" t="s">
        <v>683</v>
      </c>
      <c r="B133" s="129" t="s">
        <v>528</v>
      </c>
      <c r="C133" s="129" t="s">
        <v>423</v>
      </c>
      <c r="D133" s="129" t="s">
        <v>450</v>
      </c>
      <c r="E133" s="124"/>
      <c r="F133" s="124"/>
      <c r="G133" s="124"/>
      <c r="H133" s="124"/>
      <c r="I133" s="180">
        <v>984</v>
      </c>
      <c r="J133" s="181">
        <v>168</v>
      </c>
      <c r="K133" s="181">
        <v>0</v>
      </c>
      <c r="L133" s="240">
        <f t="shared" si="13"/>
        <v>0</v>
      </c>
      <c r="M133" s="247"/>
    </row>
    <row r="134" spans="1:13" ht="16.5">
      <c r="A134" s="93" t="s">
        <v>156</v>
      </c>
      <c r="B134" s="92" t="s">
        <v>528</v>
      </c>
      <c r="C134" s="92" t="s">
        <v>471</v>
      </c>
      <c r="D134" s="92" t="s">
        <v>424</v>
      </c>
      <c r="E134" s="91"/>
      <c r="F134" s="91"/>
      <c r="G134" s="91"/>
      <c r="H134" s="91"/>
      <c r="I134" s="163">
        <f>I135+I139+I143</f>
        <v>48006</v>
      </c>
      <c r="J134" s="163">
        <f>J135+J139+J143</f>
        <v>11192</v>
      </c>
      <c r="K134" s="163">
        <f>K135+K139+K143</f>
        <v>9832</v>
      </c>
      <c r="L134" s="241">
        <f t="shared" si="13"/>
        <v>87.84846318799143</v>
      </c>
      <c r="M134" s="247"/>
    </row>
    <row r="135" spans="1:13" ht="16.5">
      <c r="A135" s="76" t="s">
        <v>157</v>
      </c>
      <c r="B135" s="77" t="s">
        <v>528</v>
      </c>
      <c r="C135" s="77" t="s">
        <v>471</v>
      </c>
      <c r="D135" s="77" t="s">
        <v>423</v>
      </c>
      <c r="E135" s="77"/>
      <c r="F135" s="77"/>
      <c r="G135" s="77"/>
      <c r="H135" s="77"/>
      <c r="I135" s="172">
        <f>SUM(I136:I138)</f>
        <v>32540</v>
      </c>
      <c r="J135" s="172">
        <f>SUM(J136:J138)</f>
        <v>7876</v>
      </c>
      <c r="K135" s="172">
        <f>SUM(K136:K138)</f>
        <v>6823</v>
      </c>
      <c r="L135" s="239">
        <f t="shared" si="13"/>
        <v>86.63026917216861</v>
      </c>
      <c r="M135" s="247"/>
    </row>
    <row r="136" spans="1:13" ht="19.5" customHeight="1">
      <c r="A136" s="35" t="s">
        <v>512</v>
      </c>
      <c r="B136" s="79" t="s">
        <v>528</v>
      </c>
      <c r="C136" s="79" t="s">
        <v>471</v>
      </c>
      <c r="D136" s="79" t="s">
        <v>423</v>
      </c>
      <c r="E136" s="79" t="s">
        <v>513</v>
      </c>
      <c r="F136" s="79"/>
      <c r="G136" s="79"/>
      <c r="H136" s="79"/>
      <c r="I136" s="57">
        <v>14922</v>
      </c>
      <c r="J136" s="57">
        <v>3509</v>
      </c>
      <c r="K136" s="57">
        <v>2456</v>
      </c>
      <c r="L136" s="239">
        <f t="shared" si="13"/>
        <v>69.99145055571387</v>
      </c>
      <c r="M136" s="247"/>
    </row>
    <row r="137" spans="1:13" ht="20.25" customHeight="1">
      <c r="A137" s="35" t="s">
        <v>514</v>
      </c>
      <c r="B137" s="79" t="s">
        <v>528</v>
      </c>
      <c r="C137" s="79" t="s">
        <v>471</v>
      </c>
      <c r="D137" s="79" t="s">
        <v>423</v>
      </c>
      <c r="E137" s="79" t="s">
        <v>513</v>
      </c>
      <c r="F137" s="79"/>
      <c r="G137" s="79"/>
      <c r="H137" s="79"/>
      <c r="I137" s="57">
        <v>17468</v>
      </c>
      <c r="J137" s="57">
        <v>4367</v>
      </c>
      <c r="K137" s="57">
        <v>4367</v>
      </c>
      <c r="L137" s="239">
        <f t="shared" si="13"/>
        <v>100</v>
      </c>
      <c r="M137" s="247"/>
    </row>
    <row r="138" spans="1:13" ht="20.25" customHeight="1">
      <c r="A138" s="35" t="s">
        <v>515</v>
      </c>
      <c r="B138" s="79" t="s">
        <v>528</v>
      </c>
      <c r="C138" s="79" t="s">
        <v>471</v>
      </c>
      <c r="D138" s="79" t="s">
        <v>423</v>
      </c>
      <c r="E138" s="79" t="s">
        <v>513</v>
      </c>
      <c r="F138" s="79"/>
      <c r="G138" s="79"/>
      <c r="H138" s="79"/>
      <c r="I138" s="57">
        <v>150</v>
      </c>
      <c r="J138" s="57">
        <v>0</v>
      </c>
      <c r="K138" s="57">
        <v>0</v>
      </c>
      <c r="L138" s="239"/>
      <c r="M138" s="247"/>
    </row>
    <row r="139" spans="1:13" ht="16.5">
      <c r="A139" s="76" t="s">
        <v>158</v>
      </c>
      <c r="B139" s="77" t="s">
        <v>528</v>
      </c>
      <c r="C139" s="77" t="s">
        <v>471</v>
      </c>
      <c r="D139" s="77" t="s">
        <v>426</v>
      </c>
      <c r="E139" s="77"/>
      <c r="F139" s="77"/>
      <c r="G139" s="77"/>
      <c r="H139" s="77"/>
      <c r="I139" s="172">
        <f>SUM(I140:I142)</f>
        <v>15316</v>
      </c>
      <c r="J139" s="172">
        <f>SUM(J140:J142)</f>
        <v>3316</v>
      </c>
      <c r="K139" s="172">
        <f>SUM(K140:K142)</f>
        <v>3009</v>
      </c>
      <c r="L139" s="239">
        <f t="shared" si="13"/>
        <v>90.74185765983113</v>
      </c>
      <c r="M139" s="247"/>
    </row>
    <row r="140" spans="1:13" ht="132">
      <c r="A140" s="35" t="s">
        <v>516</v>
      </c>
      <c r="B140" s="79" t="s">
        <v>528</v>
      </c>
      <c r="C140" s="79" t="s">
        <v>471</v>
      </c>
      <c r="D140" s="79" t="s">
        <v>426</v>
      </c>
      <c r="E140" s="79" t="s">
        <v>496</v>
      </c>
      <c r="F140" s="79"/>
      <c r="G140" s="79"/>
      <c r="H140" s="79"/>
      <c r="I140" s="57">
        <v>2250</v>
      </c>
      <c r="J140" s="57">
        <v>2100</v>
      </c>
      <c r="K140" s="57">
        <v>2100</v>
      </c>
      <c r="L140" s="239">
        <f t="shared" si="13"/>
        <v>100</v>
      </c>
      <c r="M140" s="247"/>
    </row>
    <row r="141" spans="1:13" ht="16.5" customHeight="1">
      <c r="A141" s="35" t="s">
        <v>517</v>
      </c>
      <c r="B141" s="79" t="s">
        <v>528</v>
      </c>
      <c r="C141" s="79" t="s">
        <v>471</v>
      </c>
      <c r="D141" s="79" t="s">
        <v>426</v>
      </c>
      <c r="E141" s="79" t="s">
        <v>496</v>
      </c>
      <c r="F141" s="79"/>
      <c r="G141" s="79"/>
      <c r="H141" s="79"/>
      <c r="I141" s="57">
        <v>3927</v>
      </c>
      <c r="J141" s="57">
        <v>1216</v>
      </c>
      <c r="K141" s="57">
        <v>909</v>
      </c>
      <c r="L141" s="239">
        <f t="shared" si="13"/>
        <v>74.75328947368422</v>
      </c>
      <c r="M141" s="247"/>
    </row>
    <row r="142" spans="1:13" ht="18" customHeight="1">
      <c r="A142" s="35" t="s">
        <v>518</v>
      </c>
      <c r="B142" s="79" t="s">
        <v>528</v>
      </c>
      <c r="C142" s="79" t="s">
        <v>471</v>
      </c>
      <c r="D142" s="79" t="s">
        <v>426</v>
      </c>
      <c r="E142" s="79" t="s">
        <v>496</v>
      </c>
      <c r="F142" s="79"/>
      <c r="G142" s="79"/>
      <c r="H142" s="79"/>
      <c r="I142" s="57">
        <v>9139</v>
      </c>
      <c r="J142" s="57">
        <v>0</v>
      </c>
      <c r="K142" s="57">
        <v>0</v>
      </c>
      <c r="L142" s="239"/>
      <c r="M142" s="247"/>
    </row>
    <row r="143" spans="1:13" ht="33">
      <c r="A143" s="76" t="s">
        <v>159</v>
      </c>
      <c r="B143" s="77" t="s">
        <v>528</v>
      </c>
      <c r="C143" s="77" t="s">
        <v>471</v>
      </c>
      <c r="D143" s="77" t="s">
        <v>435</v>
      </c>
      <c r="E143" s="79"/>
      <c r="F143" s="79"/>
      <c r="G143" s="79"/>
      <c r="H143" s="79"/>
      <c r="I143" s="172">
        <f>I144</f>
        <v>150</v>
      </c>
      <c r="J143" s="172">
        <f>J144</f>
        <v>0</v>
      </c>
      <c r="K143" s="172">
        <f>K144</f>
        <v>0</v>
      </c>
      <c r="L143" s="239"/>
      <c r="M143" s="247"/>
    </row>
    <row r="144" spans="1:12" ht="132">
      <c r="A144" s="85" t="s">
        <v>720</v>
      </c>
      <c r="B144" s="91" t="s">
        <v>528</v>
      </c>
      <c r="C144" s="91" t="s">
        <v>471</v>
      </c>
      <c r="D144" s="91" t="s">
        <v>435</v>
      </c>
      <c r="E144" s="91" t="s">
        <v>496</v>
      </c>
      <c r="F144" s="91"/>
      <c r="G144" s="91"/>
      <c r="H144" s="91"/>
      <c r="I144" s="171">
        <v>150</v>
      </c>
      <c r="J144" s="171">
        <v>0</v>
      </c>
      <c r="K144" s="171">
        <v>0</v>
      </c>
      <c r="L144" s="239"/>
    </row>
    <row r="145" spans="1:12" ht="16.5">
      <c r="A145" s="93" t="s">
        <v>169</v>
      </c>
      <c r="B145" s="92" t="s">
        <v>528</v>
      </c>
      <c r="C145" s="94" t="s">
        <v>467</v>
      </c>
      <c r="D145" s="94" t="s">
        <v>424</v>
      </c>
      <c r="E145" s="105"/>
      <c r="F145" s="105"/>
      <c r="G145" s="105"/>
      <c r="H145" s="105"/>
      <c r="I145" s="163">
        <f aca="true" t="shared" si="15" ref="I145:K146">I146</f>
        <v>350</v>
      </c>
      <c r="J145" s="163">
        <f t="shared" si="15"/>
        <v>95</v>
      </c>
      <c r="K145" s="163">
        <f t="shared" si="15"/>
        <v>84</v>
      </c>
      <c r="L145" s="241">
        <f t="shared" si="13"/>
        <v>88.42105263157895</v>
      </c>
    </row>
    <row r="146" spans="1:12" ht="16.5">
      <c r="A146" s="76" t="s">
        <v>519</v>
      </c>
      <c r="B146" s="77" t="s">
        <v>528</v>
      </c>
      <c r="C146" s="77" t="s">
        <v>467</v>
      </c>
      <c r="D146" s="77" t="s">
        <v>430</v>
      </c>
      <c r="E146" s="77"/>
      <c r="F146" s="77"/>
      <c r="G146" s="77"/>
      <c r="H146" s="77"/>
      <c r="I146" s="172">
        <f t="shared" si="15"/>
        <v>350</v>
      </c>
      <c r="J146" s="172">
        <f t="shared" si="15"/>
        <v>95</v>
      </c>
      <c r="K146" s="172">
        <f t="shared" si="15"/>
        <v>84</v>
      </c>
      <c r="L146" s="239">
        <f t="shared" si="13"/>
        <v>88.42105263157895</v>
      </c>
    </row>
    <row r="147" spans="1:12" ht="33">
      <c r="A147" s="35" t="s">
        <v>520</v>
      </c>
      <c r="B147" s="79" t="s">
        <v>528</v>
      </c>
      <c r="C147" s="79" t="s">
        <v>467</v>
      </c>
      <c r="D147" s="79" t="s">
        <v>430</v>
      </c>
      <c r="E147" s="79"/>
      <c r="F147" s="79"/>
      <c r="G147" s="79"/>
      <c r="H147" s="79"/>
      <c r="I147" s="57">
        <v>350</v>
      </c>
      <c r="J147" s="57">
        <v>95</v>
      </c>
      <c r="K147" s="57">
        <v>84</v>
      </c>
      <c r="L147" s="239">
        <f t="shared" si="13"/>
        <v>88.42105263157895</v>
      </c>
    </row>
    <row r="148" spans="1:12" ht="17.25" thickBot="1">
      <c r="A148" s="35"/>
      <c r="B148" s="79" t="s">
        <v>528</v>
      </c>
      <c r="C148" s="79"/>
      <c r="D148" s="79"/>
      <c r="E148" s="79"/>
      <c r="F148" s="79"/>
      <c r="G148" s="79"/>
      <c r="H148" s="79"/>
      <c r="I148" s="57"/>
      <c r="J148" s="57"/>
      <c r="K148" s="57"/>
      <c r="L148" s="239"/>
    </row>
    <row r="149" spans="1:12" ht="18" thickBot="1" thickTop="1">
      <c r="A149" s="98" t="s">
        <v>521</v>
      </c>
      <c r="B149" s="99" t="s">
        <v>530</v>
      </c>
      <c r="C149" s="130"/>
      <c r="D149" s="130"/>
      <c r="E149" s="130"/>
      <c r="F149" s="130"/>
      <c r="G149" s="130"/>
      <c r="H149" s="130"/>
      <c r="I149" s="173">
        <f>I150</f>
        <v>21103</v>
      </c>
      <c r="J149" s="173">
        <f>J150</f>
        <v>6097</v>
      </c>
      <c r="K149" s="173">
        <f>K150</f>
        <v>6047</v>
      </c>
      <c r="L149" s="238">
        <f t="shared" si="13"/>
        <v>99.17992455305888</v>
      </c>
    </row>
    <row r="150" spans="1:12" ht="17.25" thickTop="1">
      <c r="A150" s="113" t="s">
        <v>156</v>
      </c>
      <c r="B150" s="114" t="s">
        <v>530</v>
      </c>
      <c r="C150" s="114" t="s">
        <v>471</v>
      </c>
      <c r="D150" s="114" t="s">
        <v>424</v>
      </c>
      <c r="E150" s="131"/>
      <c r="F150" s="131"/>
      <c r="G150" s="131"/>
      <c r="H150" s="131"/>
      <c r="I150" s="175">
        <f>I151+I153</f>
        <v>21103</v>
      </c>
      <c r="J150" s="175">
        <f>J151+J153</f>
        <v>6097</v>
      </c>
      <c r="K150" s="175">
        <f>K151+K153</f>
        <v>6047</v>
      </c>
      <c r="L150" s="242">
        <f t="shared" si="13"/>
        <v>99.17992455305888</v>
      </c>
    </row>
    <row r="151" spans="1:12" ht="16.5">
      <c r="A151" s="76" t="s">
        <v>157</v>
      </c>
      <c r="B151" s="77" t="s">
        <v>530</v>
      </c>
      <c r="C151" s="77" t="s">
        <v>471</v>
      </c>
      <c r="D151" s="77" t="s">
        <v>423</v>
      </c>
      <c r="E151" s="132"/>
      <c r="F151" s="132"/>
      <c r="G151" s="132"/>
      <c r="H151" s="132"/>
      <c r="I151" s="172">
        <f>SUM(I152)</f>
        <v>6441</v>
      </c>
      <c r="J151" s="172">
        <f>SUM(J152)</f>
        <v>2251</v>
      </c>
      <c r="K151" s="172">
        <f>SUM(K152)</f>
        <v>2251</v>
      </c>
      <c r="L151" s="239">
        <f t="shared" si="13"/>
        <v>100</v>
      </c>
    </row>
    <row r="152" spans="1:12" ht="33" customHeight="1">
      <c r="A152" s="35" t="s">
        <v>523</v>
      </c>
      <c r="B152" s="79" t="s">
        <v>530</v>
      </c>
      <c r="C152" s="79" t="s">
        <v>471</v>
      </c>
      <c r="D152" s="79" t="s">
        <v>423</v>
      </c>
      <c r="E152" s="79" t="s">
        <v>513</v>
      </c>
      <c r="F152" s="79"/>
      <c r="G152" s="79"/>
      <c r="H152" s="79"/>
      <c r="I152" s="176">
        <v>6441</v>
      </c>
      <c r="J152" s="57">
        <v>2251</v>
      </c>
      <c r="K152" s="57">
        <v>2251</v>
      </c>
      <c r="L152" s="239">
        <f t="shared" si="13"/>
        <v>100</v>
      </c>
    </row>
    <row r="153" spans="1:12" ht="16.5">
      <c r="A153" s="76" t="s">
        <v>158</v>
      </c>
      <c r="B153" s="77" t="s">
        <v>530</v>
      </c>
      <c r="C153" s="77" t="s">
        <v>471</v>
      </c>
      <c r="D153" s="77" t="s">
        <v>426</v>
      </c>
      <c r="E153" s="79"/>
      <c r="F153" s="79"/>
      <c r="G153" s="79"/>
      <c r="H153" s="79"/>
      <c r="I153" s="165">
        <f>SUM(I154:I156)</f>
        <v>14662</v>
      </c>
      <c r="J153" s="165">
        <f>SUM(J154:J156)</f>
        <v>3846</v>
      </c>
      <c r="K153" s="165">
        <f>SUM(K154:K156)</f>
        <v>3796</v>
      </c>
      <c r="L153" s="239">
        <f t="shared" si="13"/>
        <v>98.6999479979199</v>
      </c>
    </row>
    <row r="154" spans="1:12" ht="33">
      <c r="A154" s="35" t="s">
        <v>516</v>
      </c>
      <c r="B154" s="79" t="s">
        <v>530</v>
      </c>
      <c r="C154" s="97" t="s">
        <v>471</v>
      </c>
      <c r="D154" s="97" t="s">
        <v>426</v>
      </c>
      <c r="E154" s="97" t="s">
        <v>496</v>
      </c>
      <c r="F154" s="97"/>
      <c r="G154" s="97"/>
      <c r="H154" s="97"/>
      <c r="I154" s="176">
        <v>9585</v>
      </c>
      <c r="J154" s="57">
        <v>2374</v>
      </c>
      <c r="K154" s="57">
        <v>2374</v>
      </c>
      <c r="L154" s="239">
        <f t="shared" si="13"/>
        <v>100</v>
      </c>
    </row>
    <row r="155" spans="1:12" ht="16.5">
      <c r="A155" s="35" t="s">
        <v>524</v>
      </c>
      <c r="B155" s="79" t="s">
        <v>530</v>
      </c>
      <c r="C155" s="97" t="s">
        <v>471</v>
      </c>
      <c r="D155" s="97" t="s">
        <v>426</v>
      </c>
      <c r="E155" s="97" t="s">
        <v>496</v>
      </c>
      <c r="F155" s="97"/>
      <c r="G155" s="97"/>
      <c r="H155" s="97"/>
      <c r="I155" s="176">
        <v>490</v>
      </c>
      <c r="J155" s="57">
        <v>110</v>
      </c>
      <c r="K155" s="57">
        <v>60</v>
      </c>
      <c r="L155" s="239">
        <f t="shared" si="13"/>
        <v>54.54545454545454</v>
      </c>
    </row>
    <row r="156" spans="1:12" ht="33">
      <c r="A156" s="35" t="s">
        <v>497</v>
      </c>
      <c r="B156" s="79" t="s">
        <v>530</v>
      </c>
      <c r="C156" s="97" t="s">
        <v>471</v>
      </c>
      <c r="D156" s="97" t="s">
        <v>426</v>
      </c>
      <c r="E156" s="97" t="s">
        <v>496</v>
      </c>
      <c r="F156" s="97"/>
      <c r="G156" s="97"/>
      <c r="H156" s="97"/>
      <c r="I156" s="176">
        <v>4587</v>
      </c>
      <c r="J156" s="57">
        <v>1362</v>
      </c>
      <c r="K156" s="57">
        <v>1362</v>
      </c>
      <c r="L156" s="239">
        <f t="shared" si="13"/>
        <v>100</v>
      </c>
    </row>
    <row r="157" spans="1:12" ht="17.25" thickBot="1">
      <c r="A157" s="35"/>
      <c r="B157" s="79"/>
      <c r="C157" s="97"/>
      <c r="D157" s="97"/>
      <c r="E157" s="97"/>
      <c r="F157" s="97"/>
      <c r="G157" s="97"/>
      <c r="H157" s="97"/>
      <c r="I157" s="176"/>
      <c r="J157" s="57"/>
      <c r="K157" s="57"/>
      <c r="L157" s="239"/>
    </row>
    <row r="158" spans="1:12" ht="18" thickBot="1" thickTop="1">
      <c r="A158" s="98" t="s">
        <v>525</v>
      </c>
      <c r="B158" s="99" t="s">
        <v>532</v>
      </c>
      <c r="C158" s="116"/>
      <c r="D158" s="116"/>
      <c r="E158" s="116"/>
      <c r="F158" s="116"/>
      <c r="G158" s="116"/>
      <c r="H158" s="116"/>
      <c r="I158" s="55">
        <f>I159</f>
        <v>12889</v>
      </c>
      <c r="J158" s="55">
        <f>J159</f>
        <v>3438</v>
      </c>
      <c r="K158" s="55">
        <f>K159</f>
        <v>3438</v>
      </c>
      <c r="L158" s="238">
        <f t="shared" si="13"/>
        <v>100</v>
      </c>
    </row>
    <row r="159" spans="1:12" ht="17.25" thickTop="1">
      <c r="A159" s="113" t="s">
        <v>156</v>
      </c>
      <c r="B159" s="114" t="s">
        <v>532</v>
      </c>
      <c r="C159" s="114" t="s">
        <v>471</v>
      </c>
      <c r="D159" s="114" t="s">
        <v>424</v>
      </c>
      <c r="E159" s="131"/>
      <c r="F159" s="131"/>
      <c r="G159" s="131"/>
      <c r="H159" s="131"/>
      <c r="I159" s="175">
        <f>I160+I162</f>
        <v>12889</v>
      </c>
      <c r="J159" s="175">
        <f>J160+J162</f>
        <v>3438</v>
      </c>
      <c r="K159" s="175">
        <f>K160+K162</f>
        <v>3438</v>
      </c>
      <c r="L159" s="242">
        <f t="shared" si="13"/>
        <v>100</v>
      </c>
    </row>
    <row r="160" spans="1:12" ht="16.5">
      <c r="A160" s="76" t="s">
        <v>157</v>
      </c>
      <c r="B160" s="77" t="s">
        <v>532</v>
      </c>
      <c r="C160" s="77" t="s">
        <v>471</v>
      </c>
      <c r="D160" s="77" t="s">
        <v>423</v>
      </c>
      <c r="E160" s="132"/>
      <c r="F160" s="132"/>
      <c r="G160" s="132"/>
      <c r="H160" s="132"/>
      <c r="I160" s="172">
        <f>I161</f>
        <v>5703</v>
      </c>
      <c r="J160" s="172">
        <f>J161</f>
        <v>1813</v>
      </c>
      <c r="K160" s="172">
        <f>K161</f>
        <v>1813</v>
      </c>
      <c r="L160" s="239">
        <f t="shared" si="13"/>
        <v>100</v>
      </c>
    </row>
    <row r="161" spans="1:12" ht="34.5" customHeight="1">
      <c r="A161" s="35" t="s">
        <v>523</v>
      </c>
      <c r="B161" s="79" t="s">
        <v>532</v>
      </c>
      <c r="C161" s="79" t="s">
        <v>471</v>
      </c>
      <c r="D161" s="79" t="s">
        <v>423</v>
      </c>
      <c r="E161" s="79" t="s">
        <v>513</v>
      </c>
      <c r="F161" s="79"/>
      <c r="G161" s="79"/>
      <c r="H161" s="79"/>
      <c r="I161" s="176">
        <v>5703</v>
      </c>
      <c r="J161" s="57">
        <v>1813</v>
      </c>
      <c r="K161" s="57">
        <v>1813</v>
      </c>
      <c r="L161" s="239">
        <f t="shared" si="13"/>
        <v>100</v>
      </c>
    </row>
    <row r="162" spans="1:12" ht="16.5">
      <c r="A162" s="76" t="s">
        <v>158</v>
      </c>
      <c r="B162" s="77" t="s">
        <v>532</v>
      </c>
      <c r="C162" s="77" t="s">
        <v>471</v>
      </c>
      <c r="D162" s="77" t="s">
        <v>426</v>
      </c>
      <c r="E162" s="79"/>
      <c r="F162" s="79"/>
      <c r="G162" s="79"/>
      <c r="H162" s="79"/>
      <c r="I162" s="165">
        <f>I163+I164</f>
        <v>7186</v>
      </c>
      <c r="J162" s="165">
        <f>J163+J164</f>
        <v>1625</v>
      </c>
      <c r="K162" s="165">
        <f>K163+K164</f>
        <v>1625</v>
      </c>
      <c r="L162" s="239">
        <f t="shared" si="13"/>
        <v>100</v>
      </c>
    </row>
    <row r="163" spans="1:12" ht="33">
      <c r="A163" s="35" t="s">
        <v>516</v>
      </c>
      <c r="B163" s="79" t="s">
        <v>532</v>
      </c>
      <c r="C163" s="97" t="s">
        <v>471</v>
      </c>
      <c r="D163" s="97" t="s">
        <v>426</v>
      </c>
      <c r="E163" s="97" t="s">
        <v>496</v>
      </c>
      <c r="F163" s="97"/>
      <c r="G163" s="97"/>
      <c r="H163" s="97"/>
      <c r="I163" s="176">
        <v>6600</v>
      </c>
      <c r="J163" s="57">
        <v>1625</v>
      </c>
      <c r="K163" s="57">
        <v>1625</v>
      </c>
      <c r="L163" s="239">
        <f t="shared" si="13"/>
        <v>100</v>
      </c>
    </row>
    <row r="164" spans="1:12" ht="33">
      <c r="A164" s="35" t="s">
        <v>497</v>
      </c>
      <c r="B164" s="79" t="s">
        <v>532</v>
      </c>
      <c r="C164" s="97" t="s">
        <v>471</v>
      </c>
      <c r="D164" s="97" t="s">
        <v>426</v>
      </c>
      <c r="E164" s="97" t="s">
        <v>496</v>
      </c>
      <c r="F164" s="97"/>
      <c r="G164" s="97"/>
      <c r="H164" s="97"/>
      <c r="I164" s="176">
        <v>586</v>
      </c>
      <c r="J164" s="57">
        <v>0</v>
      </c>
      <c r="K164" s="57">
        <v>0</v>
      </c>
      <c r="L164" s="239"/>
    </row>
    <row r="165" spans="1:12" ht="17.25" thickBot="1">
      <c r="A165" s="51"/>
      <c r="B165" s="133"/>
      <c r="C165" s="134"/>
      <c r="D165" s="134"/>
      <c r="E165" s="134"/>
      <c r="F165" s="134"/>
      <c r="G165" s="134"/>
      <c r="H165" s="134"/>
      <c r="I165" s="182"/>
      <c r="J165" s="57"/>
      <c r="K165" s="57"/>
      <c r="L165" s="239"/>
    </row>
    <row r="166" spans="1:12" ht="34.5" thickBot="1" thickTop="1">
      <c r="A166" s="98" t="s">
        <v>527</v>
      </c>
      <c r="B166" s="99" t="s">
        <v>535</v>
      </c>
      <c r="C166" s="116"/>
      <c r="D166" s="116"/>
      <c r="E166" s="116"/>
      <c r="F166" s="116"/>
      <c r="G166" s="116"/>
      <c r="H166" s="116"/>
      <c r="I166" s="55">
        <f>I167</f>
        <v>21582</v>
      </c>
      <c r="J166" s="55">
        <f>J167</f>
        <v>6887</v>
      </c>
      <c r="K166" s="55">
        <f>K167</f>
        <v>4603</v>
      </c>
      <c r="L166" s="238">
        <f t="shared" si="13"/>
        <v>66.83606795411646</v>
      </c>
    </row>
    <row r="167" spans="1:12" ht="17.25" thickTop="1">
      <c r="A167" s="113" t="s">
        <v>156</v>
      </c>
      <c r="B167" s="114" t="s">
        <v>535</v>
      </c>
      <c r="C167" s="114" t="s">
        <v>471</v>
      </c>
      <c r="D167" s="114" t="s">
        <v>424</v>
      </c>
      <c r="E167" s="131"/>
      <c r="F167" s="131"/>
      <c r="G167" s="131"/>
      <c r="H167" s="131"/>
      <c r="I167" s="175">
        <f>I168+I170</f>
        <v>21582</v>
      </c>
      <c r="J167" s="175">
        <f>J168+J170</f>
        <v>6887</v>
      </c>
      <c r="K167" s="175">
        <f>K168+K170</f>
        <v>4603</v>
      </c>
      <c r="L167" s="242">
        <f t="shared" si="13"/>
        <v>66.83606795411646</v>
      </c>
    </row>
    <row r="168" spans="1:12" ht="16.5">
      <c r="A168" s="135" t="s">
        <v>157</v>
      </c>
      <c r="B168" s="90" t="s">
        <v>535</v>
      </c>
      <c r="C168" s="90" t="s">
        <v>471</v>
      </c>
      <c r="D168" s="90" t="s">
        <v>423</v>
      </c>
      <c r="E168" s="136"/>
      <c r="F168" s="136"/>
      <c r="G168" s="136"/>
      <c r="H168" s="136"/>
      <c r="I168" s="183">
        <f>I169</f>
        <v>8254</v>
      </c>
      <c r="J168" s="183">
        <f>J169</f>
        <v>3386</v>
      </c>
      <c r="K168" s="183">
        <f>K169</f>
        <v>2327</v>
      </c>
      <c r="L168" s="239">
        <f t="shared" si="13"/>
        <v>68.72415829887774</v>
      </c>
    </row>
    <row r="169" spans="1:12" ht="34.5" customHeight="1">
      <c r="A169" s="35" t="s">
        <v>523</v>
      </c>
      <c r="B169" s="79" t="s">
        <v>535</v>
      </c>
      <c r="C169" s="79" t="s">
        <v>471</v>
      </c>
      <c r="D169" s="79" t="s">
        <v>423</v>
      </c>
      <c r="E169" s="79" t="s">
        <v>513</v>
      </c>
      <c r="F169" s="79"/>
      <c r="G169" s="79"/>
      <c r="H169" s="79"/>
      <c r="I169" s="176">
        <v>8254</v>
      </c>
      <c r="J169" s="57">
        <v>3386</v>
      </c>
      <c r="K169" s="57">
        <v>2327</v>
      </c>
      <c r="L169" s="239">
        <f t="shared" si="13"/>
        <v>68.72415829887774</v>
      </c>
    </row>
    <row r="170" spans="1:12" ht="16.5">
      <c r="A170" s="76" t="s">
        <v>158</v>
      </c>
      <c r="B170" s="77" t="s">
        <v>535</v>
      </c>
      <c r="C170" s="77" t="s">
        <v>471</v>
      </c>
      <c r="D170" s="77" t="s">
        <v>426</v>
      </c>
      <c r="E170" s="79"/>
      <c r="F170" s="79"/>
      <c r="G170" s="79"/>
      <c r="H170" s="79"/>
      <c r="I170" s="165">
        <f>I171+I172</f>
        <v>13328</v>
      </c>
      <c r="J170" s="165">
        <f>J171+J172</f>
        <v>3501</v>
      </c>
      <c r="K170" s="165">
        <f>K171+K172</f>
        <v>2276</v>
      </c>
      <c r="L170" s="239">
        <f t="shared" si="13"/>
        <v>65.00999714367323</v>
      </c>
    </row>
    <row r="171" spans="1:12" ht="33">
      <c r="A171" s="35" t="s">
        <v>516</v>
      </c>
      <c r="B171" s="79" t="s">
        <v>535</v>
      </c>
      <c r="C171" s="97" t="s">
        <v>471</v>
      </c>
      <c r="D171" s="97" t="s">
        <v>426</v>
      </c>
      <c r="E171" s="97" t="s">
        <v>496</v>
      </c>
      <c r="F171" s="97"/>
      <c r="G171" s="97"/>
      <c r="H171" s="97"/>
      <c r="I171" s="176">
        <v>10240</v>
      </c>
      <c r="J171" s="57">
        <v>2620</v>
      </c>
      <c r="K171" s="57">
        <v>1395</v>
      </c>
      <c r="L171" s="239">
        <f t="shared" si="13"/>
        <v>53.24427480916031</v>
      </c>
    </row>
    <row r="172" spans="1:12" ht="33">
      <c r="A172" s="35" t="s">
        <v>497</v>
      </c>
      <c r="B172" s="79" t="s">
        <v>535</v>
      </c>
      <c r="C172" s="97" t="s">
        <v>471</v>
      </c>
      <c r="D172" s="97" t="s">
        <v>426</v>
      </c>
      <c r="E172" s="97" t="s">
        <v>496</v>
      </c>
      <c r="F172" s="97"/>
      <c r="G172" s="97"/>
      <c r="H172" s="97"/>
      <c r="I172" s="176">
        <v>3088</v>
      </c>
      <c r="J172" s="57">
        <v>881</v>
      </c>
      <c r="K172" s="57">
        <v>881</v>
      </c>
      <c r="L172" s="239">
        <f t="shared" si="13"/>
        <v>100</v>
      </c>
    </row>
    <row r="173" spans="1:12" ht="17.25" thickBot="1">
      <c r="A173" s="35"/>
      <c r="B173" s="79"/>
      <c r="C173" s="79"/>
      <c r="D173" s="79"/>
      <c r="E173" s="79"/>
      <c r="F173" s="79"/>
      <c r="G173" s="79"/>
      <c r="H173" s="79"/>
      <c r="I173" s="176"/>
      <c r="J173" s="57"/>
      <c r="K173" s="57"/>
      <c r="L173" s="239"/>
    </row>
    <row r="174" spans="1:12" ht="18" thickBot="1" thickTop="1">
      <c r="A174" s="98" t="s">
        <v>529</v>
      </c>
      <c r="B174" s="99" t="s">
        <v>538</v>
      </c>
      <c r="C174" s="116"/>
      <c r="D174" s="116"/>
      <c r="E174" s="116"/>
      <c r="F174" s="116"/>
      <c r="G174" s="116"/>
      <c r="H174" s="116"/>
      <c r="I174" s="55">
        <f>I175</f>
        <v>31520</v>
      </c>
      <c r="J174" s="55">
        <f>J175</f>
        <v>10709</v>
      </c>
      <c r="K174" s="55">
        <f>K175</f>
        <v>10283</v>
      </c>
      <c r="L174" s="238">
        <f t="shared" si="13"/>
        <v>96.022037538519</v>
      </c>
    </row>
    <row r="175" spans="1:12" ht="17.25" thickTop="1">
      <c r="A175" s="113" t="s">
        <v>156</v>
      </c>
      <c r="B175" s="114" t="s">
        <v>538</v>
      </c>
      <c r="C175" s="114" t="s">
        <v>471</v>
      </c>
      <c r="D175" s="114" t="s">
        <v>424</v>
      </c>
      <c r="E175" s="131"/>
      <c r="F175" s="131"/>
      <c r="G175" s="131"/>
      <c r="H175" s="131"/>
      <c r="I175" s="175">
        <f>I176+I178</f>
        <v>31520</v>
      </c>
      <c r="J175" s="175">
        <f>J176+J178</f>
        <v>10709</v>
      </c>
      <c r="K175" s="175">
        <f>K176+K178</f>
        <v>10283</v>
      </c>
      <c r="L175" s="242">
        <f t="shared" si="13"/>
        <v>96.022037538519</v>
      </c>
    </row>
    <row r="176" spans="1:12" ht="16.5">
      <c r="A176" s="76" t="s">
        <v>157</v>
      </c>
      <c r="B176" s="77" t="s">
        <v>538</v>
      </c>
      <c r="C176" s="77" t="s">
        <v>471</v>
      </c>
      <c r="D176" s="77" t="s">
        <v>423</v>
      </c>
      <c r="E176" s="132"/>
      <c r="F176" s="132"/>
      <c r="G176" s="132"/>
      <c r="H176" s="132"/>
      <c r="I176" s="172">
        <f>I177</f>
        <v>8744</v>
      </c>
      <c r="J176" s="172">
        <f>J177</f>
        <v>4518</v>
      </c>
      <c r="K176" s="172">
        <f>K177</f>
        <v>4276</v>
      </c>
      <c r="L176" s="239">
        <f t="shared" si="13"/>
        <v>94.64364763169544</v>
      </c>
    </row>
    <row r="177" spans="1:12" ht="31.5" customHeight="1">
      <c r="A177" s="35" t="s">
        <v>523</v>
      </c>
      <c r="B177" s="79" t="s">
        <v>538</v>
      </c>
      <c r="C177" s="79" t="s">
        <v>471</v>
      </c>
      <c r="D177" s="79" t="s">
        <v>423</v>
      </c>
      <c r="E177" s="79" t="s">
        <v>513</v>
      </c>
      <c r="F177" s="79"/>
      <c r="G177" s="79"/>
      <c r="H177" s="79"/>
      <c r="I177" s="176">
        <v>8744</v>
      </c>
      <c r="J177" s="57">
        <v>4518</v>
      </c>
      <c r="K177" s="57">
        <v>4276</v>
      </c>
      <c r="L177" s="239">
        <f t="shared" si="13"/>
        <v>94.64364763169544</v>
      </c>
    </row>
    <row r="178" spans="1:12" ht="16.5">
      <c r="A178" s="76" t="s">
        <v>158</v>
      </c>
      <c r="B178" s="77" t="s">
        <v>538</v>
      </c>
      <c r="C178" s="77" t="s">
        <v>471</v>
      </c>
      <c r="D178" s="77" t="s">
        <v>426</v>
      </c>
      <c r="E178" s="79"/>
      <c r="F178" s="79"/>
      <c r="G178" s="79"/>
      <c r="H178" s="79"/>
      <c r="I178" s="165">
        <f>I179+I180+I181</f>
        <v>22776</v>
      </c>
      <c r="J178" s="165">
        <f>J179+J180+J181</f>
        <v>6191</v>
      </c>
      <c r="K178" s="165">
        <f>K179+K180+K181</f>
        <v>6007</v>
      </c>
      <c r="L178" s="239">
        <f t="shared" si="13"/>
        <v>97.02794378937168</v>
      </c>
    </row>
    <row r="179" spans="1:12" ht="33">
      <c r="A179" s="35" t="s">
        <v>516</v>
      </c>
      <c r="B179" s="79" t="s">
        <v>538</v>
      </c>
      <c r="C179" s="97" t="s">
        <v>471</v>
      </c>
      <c r="D179" s="97" t="s">
        <v>426</v>
      </c>
      <c r="E179" s="97" t="s">
        <v>496</v>
      </c>
      <c r="F179" s="97"/>
      <c r="G179" s="97"/>
      <c r="H179" s="97"/>
      <c r="I179" s="176">
        <v>15781</v>
      </c>
      <c r="J179" s="57">
        <v>4221</v>
      </c>
      <c r="K179" s="57">
        <v>4221</v>
      </c>
      <c r="L179" s="239">
        <f t="shared" si="13"/>
        <v>100</v>
      </c>
    </row>
    <row r="180" spans="1:12" ht="16.5">
      <c r="A180" s="35" t="s">
        <v>524</v>
      </c>
      <c r="B180" s="79" t="s">
        <v>538</v>
      </c>
      <c r="C180" s="97" t="s">
        <v>471</v>
      </c>
      <c r="D180" s="97" t="s">
        <v>426</v>
      </c>
      <c r="E180" s="97"/>
      <c r="F180" s="97"/>
      <c r="G180" s="97"/>
      <c r="H180" s="97"/>
      <c r="I180" s="176">
        <v>1604</v>
      </c>
      <c r="J180" s="57">
        <v>394</v>
      </c>
      <c r="K180" s="57">
        <v>210</v>
      </c>
      <c r="L180" s="239">
        <f t="shared" si="13"/>
        <v>53.299492385786806</v>
      </c>
    </row>
    <row r="181" spans="1:12" ht="33">
      <c r="A181" s="35" t="s">
        <v>497</v>
      </c>
      <c r="B181" s="79" t="s">
        <v>538</v>
      </c>
      <c r="C181" s="97" t="s">
        <v>471</v>
      </c>
      <c r="D181" s="97" t="s">
        <v>426</v>
      </c>
      <c r="E181" s="97" t="s">
        <v>496</v>
      </c>
      <c r="F181" s="97"/>
      <c r="G181" s="97"/>
      <c r="H181" s="97"/>
      <c r="I181" s="176">
        <v>5391</v>
      </c>
      <c r="J181" s="57">
        <v>1576</v>
      </c>
      <c r="K181" s="57">
        <v>1576</v>
      </c>
      <c r="L181" s="239">
        <f t="shared" si="13"/>
        <v>100</v>
      </c>
    </row>
    <row r="182" spans="1:12" ht="17.25" thickBot="1">
      <c r="A182" s="35"/>
      <c r="B182" s="79"/>
      <c r="C182" s="97"/>
      <c r="D182" s="97"/>
      <c r="E182" s="97"/>
      <c r="F182" s="97"/>
      <c r="G182" s="97"/>
      <c r="H182" s="97"/>
      <c r="I182" s="176"/>
      <c r="J182" s="57"/>
      <c r="K182" s="57"/>
      <c r="L182" s="239"/>
    </row>
    <row r="183" spans="1:12" ht="18" thickBot="1" thickTop="1">
      <c r="A183" s="119" t="s">
        <v>531</v>
      </c>
      <c r="B183" s="116" t="s">
        <v>541</v>
      </c>
      <c r="C183" s="119"/>
      <c r="D183" s="119"/>
      <c r="E183" s="119"/>
      <c r="F183" s="119"/>
      <c r="G183" s="119"/>
      <c r="H183" s="119"/>
      <c r="I183" s="173">
        <f>I184</f>
        <v>5560</v>
      </c>
      <c r="J183" s="173">
        <f aca="true" t="shared" si="16" ref="J183:K185">J184</f>
        <v>2560</v>
      </c>
      <c r="K183" s="173">
        <f t="shared" si="16"/>
        <v>2000</v>
      </c>
      <c r="L183" s="238">
        <f t="shared" si="13"/>
        <v>78.125</v>
      </c>
    </row>
    <row r="184" spans="1:12" ht="17.25" thickTop="1">
      <c r="A184" s="113" t="s">
        <v>156</v>
      </c>
      <c r="B184" s="114" t="s">
        <v>541</v>
      </c>
      <c r="C184" s="114" t="s">
        <v>471</v>
      </c>
      <c r="D184" s="114" t="s">
        <v>424</v>
      </c>
      <c r="E184" s="131"/>
      <c r="F184" s="131"/>
      <c r="G184" s="131"/>
      <c r="H184" s="131"/>
      <c r="I184" s="175">
        <f>I185</f>
        <v>5560</v>
      </c>
      <c r="J184" s="175">
        <f t="shared" si="16"/>
        <v>2560</v>
      </c>
      <c r="K184" s="175">
        <f t="shared" si="16"/>
        <v>2000</v>
      </c>
      <c r="L184" s="242">
        <f t="shared" si="13"/>
        <v>78.125</v>
      </c>
    </row>
    <row r="185" spans="1:12" ht="16.5">
      <c r="A185" s="76" t="s">
        <v>158</v>
      </c>
      <c r="B185" s="77" t="s">
        <v>541</v>
      </c>
      <c r="C185" s="77" t="s">
        <v>471</v>
      </c>
      <c r="D185" s="77" t="s">
        <v>426</v>
      </c>
      <c r="E185" s="79"/>
      <c r="F185" s="79"/>
      <c r="G185" s="79"/>
      <c r="H185" s="79"/>
      <c r="I185" s="165">
        <f>I186</f>
        <v>5560</v>
      </c>
      <c r="J185" s="165">
        <f t="shared" si="16"/>
        <v>2560</v>
      </c>
      <c r="K185" s="165">
        <f t="shared" si="16"/>
        <v>2000</v>
      </c>
      <c r="L185" s="239">
        <f t="shared" si="13"/>
        <v>78.125</v>
      </c>
    </row>
    <row r="186" spans="1:12" ht="33">
      <c r="A186" s="35" t="s">
        <v>533</v>
      </c>
      <c r="B186" s="79" t="s">
        <v>541</v>
      </c>
      <c r="C186" s="97" t="s">
        <v>471</v>
      </c>
      <c r="D186" s="97" t="s">
        <v>426</v>
      </c>
      <c r="E186" s="97" t="s">
        <v>496</v>
      </c>
      <c r="F186" s="97"/>
      <c r="G186" s="97"/>
      <c r="H186" s="97"/>
      <c r="I186" s="57">
        <v>5560</v>
      </c>
      <c r="J186" s="57">
        <v>2560</v>
      </c>
      <c r="K186" s="57">
        <v>2000</v>
      </c>
      <c r="L186" s="239">
        <f t="shared" si="13"/>
        <v>78.125</v>
      </c>
    </row>
    <row r="187" spans="1:12" ht="17.25" thickBot="1">
      <c r="A187" s="35"/>
      <c r="B187" s="79"/>
      <c r="C187" s="97"/>
      <c r="D187" s="97"/>
      <c r="E187" s="97"/>
      <c r="F187" s="97"/>
      <c r="G187" s="97"/>
      <c r="H187" s="97"/>
      <c r="I187" s="57"/>
      <c r="J187" s="57"/>
      <c r="K187" s="57"/>
      <c r="L187" s="239"/>
    </row>
    <row r="188" spans="1:12" ht="18" thickBot="1" thickTop="1">
      <c r="A188" s="119" t="s">
        <v>534</v>
      </c>
      <c r="B188" s="116" t="s">
        <v>544</v>
      </c>
      <c r="C188" s="119"/>
      <c r="D188" s="119"/>
      <c r="E188" s="119"/>
      <c r="F188" s="119"/>
      <c r="G188" s="119"/>
      <c r="H188" s="119"/>
      <c r="I188" s="173">
        <f aca="true" t="shared" si="17" ref="I188:K189">I189</f>
        <v>20552</v>
      </c>
      <c r="J188" s="173">
        <f t="shared" si="17"/>
        <v>5733</v>
      </c>
      <c r="K188" s="173">
        <f t="shared" si="17"/>
        <v>5733</v>
      </c>
      <c r="L188" s="238">
        <f t="shared" si="13"/>
        <v>100</v>
      </c>
    </row>
    <row r="189" spans="1:12" ht="17.25" thickTop="1">
      <c r="A189" s="113" t="s">
        <v>156</v>
      </c>
      <c r="B189" s="114" t="s">
        <v>544</v>
      </c>
      <c r="C189" s="114" t="s">
        <v>471</v>
      </c>
      <c r="D189" s="114" t="s">
        <v>424</v>
      </c>
      <c r="E189" s="131"/>
      <c r="F189" s="131"/>
      <c r="G189" s="131"/>
      <c r="H189" s="131"/>
      <c r="I189" s="175">
        <f t="shared" si="17"/>
        <v>20552</v>
      </c>
      <c r="J189" s="175">
        <f t="shared" si="17"/>
        <v>5733</v>
      </c>
      <c r="K189" s="175">
        <f t="shared" si="17"/>
        <v>5733</v>
      </c>
      <c r="L189" s="242">
        <f t="shared" si="13"/>
        <v>100</v>
      </c>
    </row>
    <row r="190" spans="1:12" ht="16.5">
      <c r="A190" s="76" t="s">
        <v>158</v>
      </c>
      <c r="B190" s="77" t="s">
        <v>544</v>
      </c>
      <c r="C190" s="77" t="s">
        <v>471</v>
      </c>
      <c r="D190" s="77" t="s">
        <v>426</v>
      </c>
      <c r="E190" s="79"/>
      <c r="F190" s="79"/>
      <c r="G190" s="79"/>
      <c r="H190" s="79"/>
      <c r="I190" s="165">
        <f>I191+I192</f>
        <v>20552</v>
      </c>
      <c r="J190" s="165">
        <f>J191+J192</f>
        <v>5733</v>
      </c>
      <c r="K190" s="165">
        <f>K191+K192</f>
        <v>5733</v>
      </c>
      <c r="L190" s="239">
        <f aca="true" t="shared" si="18" ref="L190:L252">K190/J190*100</f>
        <v>100</v>
      </c>
    </row>
    <row r="191" spans="1:12" ht="33" customHeight="1">
      <c r="A191" s="35" t="s">
        <v>536</v>
      </c>
      <c r="B191" s="79" t="s">
        <v>544</v>
      </c>
      <c r="C191" s="97" t="s">
        <v>471</v>
      </c>
      <c r="D191" s="97" t="s">
        <v>426</v>
      </c>
      <c r="E191" s="97" t="s">
        <v>496</v>
      </c>
      <c r="F191" s="97"/>
      <c r="G191" s="97"/>
      <c r="H191" s="97"/>
      <c r="I191" s="57">
        <v>17107</v>
      </c>
      <c r="J191" s="57">
        <v>5733</v>
      </c>
      <c r="K191" s="57">
        <v>5733</v>
      </c>
      <c r="L191" s="239">
        <f t="shared" si="18"/>
        <v>100</v>
      </c>
    </row>
    <row r="192" spans="1:12" ht="33">
      <c r="A192" s="35" t="s">
        <v>497</v>
      </c>
      <c r="B192" s="79" t="s">
        <v>544</v>
      </c>
      <c r="C192" s="97" t="s">
        <v>471</v>
      </c>
      <c r="D192" s="97" t="s">
        <v>426</v>
      </c>
      <c r="E192" s="97" t="s">
        <v>496</v>
      </c>
      <c r="F192" s="97"/>
      <c r="G192" s="97"/>
      <c r="H192" s="97"/>
      <c r="I192" s="176">
        <v>3445</v>
      </c>
      <c r="J192" s="57">
        <v>0</v>
      </c>
      <c r="K192" s="57">
        <v>0</v>
      </c>
      <c r="L192" s="239"/>
    </row>
    <row r="193" spans="1:12" ht="17.25" thickBot="1">
      <c r="A193" s="35"/>
      <c r="B193" s="79"/>
      <c r="C193" s="97"/>
      <c r="D193" s="97"/>
      <c r="E193" s="97"/>
      <c r="F193" s="97"/>
      <c r="G193" s="97"/>
      <c r="H193" s="97"/>
      <c r="I193" s="176"/>
      <c r="J193" s="57"/>
      <c r="K193" s="57"/>
      <c r="L193" s="239"/>
    </row>
    <row r="194" spans="1:12" ht="34.5" thickBot="1" thickTop="1">
      <c r="A194" s="98" t="s">
        <v>537</v>
      </c>
      <c r="B194" s="99" t="s">
        <v>547</v>
      </c>
      <c r="C194" s="119"/>
      <c r="D194" s="119"/>
      <c r="E194" s="119"/>
      <c r="F194" s="119"/>
      <c r="G194" s="119"/>
      <c r="H194" s="119"/>
      <c r="I194" s="173">
        <f>I195</f>
        <v>2169</v>
      </c>
      <c r="J194" s="173">
        <f aca="true" t="shared" si="19" ref="J194:K196">J195</f>
        <v>635</v>
      </c>
      <c r="K194" s="173">
        <f t="shared" si="19"/>
        <v>312</v>
      </c>
      <c r="L194" s="238">
        <f t="shared" si="18"/>
        <v>49.13385826771653</v>
      </c>
    </row>
    <row r="195" spans="1:12" ht="17.25" thickTop="1">
      <c r="A195" s="113" t="s">
        <v>156</v>
      </c>
      <c r="B195" s="114" t="s">
        <v>547</v>
      </c>
      <c r="C195" s="114" t="s">
        <v>471</v>
      </c>
      <c r="D195" s="114" t="s">
        <v>424</v>
      </c>
      <c r="E195" s="131"/>
      <c r="F195" s="131"/>
      <c r="G195" s="131"/>
      <c r="H195" s="131"/>
      <c r="I195" s="175">
        <f>I196</f>
        <v>2169</v>
      </c>
      <c r="J195" s="175">
        <f t="shared" si="19"/>
        <v>635</v>
      </c>
      <c r="K195" s="175">
        <f t="shared" si="19"/>
        <v>312</v>
      </c>
      <c r="L195" s="242">
        <f t="shared" si="18"/>
        <v>49.13385826771653</v>
      </c>
    </row>
    <row r="196" spans="1:12" ht="16.5">
      <c r="A196" s="76" t="s">
        <v>158</v>
      </c>
      <c r="B196" s="77" t="s">
        <v>547</v>
      </c>
      <c r="C196" s="77" t="s">
        <v>471</v>
      </c>
      <c r="D196" s="77" t="s">
        <v>426</v>
      </c>
      <c r="E196" s="79"/>
      <c r="F196" s="79"/>
      <c r="G196" s="79"/>
      <c r="H196" s="79"/>
      <c r="I196" s="165">
        <f>I197</f>
        <v>2169</v>
      </c>
      <c r="J196" s="165">
        <f t="shared" si="19"/>
        <v>635</v>
      </c>
      <c r="K196" s="165">
        <f t="shared" si="19"/>
        <v>312</v>
      </c>
      <c r="L196" s="239">
        <f t="shared" si="18"/>
        <v>49.13385826771653</v>
      </c>
    </row>
    <row r="197" spans="1:12" ht="33">
      <c r="A197" s="35" t="s">
        <v>539</v>
      </c>
      <c r="B197" s="79" t="s">
        <v>547</v>
      </c>
      <c r="C197" s="97" t="s">
        <v>471</v>
      </c>
      <c r="D197" s="97" t="s">
        <v>426</v>
      </c>
      <c r="E197" s="97" t="s">
        <v>496</v>
      </c>
      <c r="F197" s="97"/>
      <c r="G197" s="97"/>
      <c r="H197" s="97"/>
      <c r="I197" s="57">
        <v>2169</v>
      </c>
      <c r="J197" s="57">
        <v>635</v>
      </c>
      <c r="K197" s="57">
        <v>312</v>
      </c>
      <c r="L197" s="239">
        <f t="shared" si="18"/>
        <v>49.13385826771653</v>
      </c>
    </row>
    <row r="198" spans="1:12" ht="17.25" thickBot="1">
      <c r="A198" s="35"/>
      <c r="B198" s="79"/>
      <c r="C198" s="97"/>
      <c r="D198" s="97"/>
      <c r="E198" s="97"/>
      <c r="F198" s="97"/>
      <c r="G198" s="97"/>
      <c r="H198" s="97"/>
      <c r="I198" s="57"/>
      <c r="J198" s="57"/>
      <c r="K198" s="57"/>
      <c r="L198" s="239"/>
    </row>
    <row r="199" spans="1:12" ht="34.5" thickBot="1" thickTop="1">
      <c r="A199" s="98" t="s">
        <v>540</v>
      </c>
      <c r="B199" s="99" t="s">
        <v>584</v>
      </c>
      <c r="C199" s="116"/>
      <c r="D199" s="116"/>
      <c r="E199" s="116"/>
      <c r="F199" s="116"/>
      <c r="G199" s="116"/>
      <c r="H199" s="116"/>
      <c r="I199" s="173">
        <f aca="true" t="shared" si="20" ref="I199:K200">I200</f>
        <v>3100</v>
      </c>
      <c r="J199" s="173">
        <f t="shared" si="20"/>
        <v>736</v>
      </c>
      <c r="K199" s="173">
        <f t="shared" si="20"/>
        <v>400</v>
      </c>
      <c r="L199" s="238">
        <f t="shared" si="18"/>
        <v>54.347826086956516</v>
      </c>
    </row>
    <row r="200" spans="1:12" ht="17.25" thickTop="1">
      <c r="A200" s="113" t="s">
        <v>156</v>
      </c>
      <c r="B200" s="114" t="s">
        <v>584</v>
      </c>
      <c r="C200" s="114" t="s">
        <v>471</v>
      </c>
      <c r="D200" s="114" t="s">
        <v>424</v>
      </c>
      <c r="E200" s="137"/>
      <c r="F200" s="137"/>
      <c r="G200" s="137"/>
      <c r="H200" s="137"/>
      <c r="I200" s="175">
        <f t="shared" si="20"/>
        <v>3100</v>
      </c>
      <c r="J200" s="175">
        <f t="shared" si="20"/>
        <v>736</v>
      </c>
      <c r="K200" s="175">
        <f t="shared" si="20"/>
        <v>400</v>
      </c>
      <c r="L200" s="242">
        <f t="shared" si="18"/>
        <v>54.347826086956516</v>
      </c>
    </row>
    <row r="201" spans="1:12" ht="16.5">
      <c r="A201" s="76" t="s">
        <v>158</v>
      </c>
      <c r="B201" s="77" t="s">
        <v>584</v>
      </c>
      <c r="C201" s="77" t="s">
        <v>471</v>
      </c>
      <c r="D201" s="77" t="s">
        <v>426</v>
      </c>
      <c r="E201" s="97"/>
      <c r="F201" s="97"/>
      <c r="G201" s="97"/>
      <c r="H201" s="97"/>
      <c r="I201" s="172">
        <f>I202+I203</f>
        <v>3100</v>
      </c>
      <c r="J201" s="172">
        <f>J202+J203</f>
        <v>736</v>
      </c>
      <c r="K201" s="172">
        <f>K202+K203</f>
        <v>400</v>
      </c>
      <c r="L201" s="239">
        <f t="shared" si="18"/>
        <v>54.347826086956516</v>
      </c>
    </row>
    <row r="202" spans="1:12" ht="16.5">
      <c r="A202" s="35" t="s">
        <v>542</v>
      </c>
      <c r="B202" s="79" t="s">
        <v>584</v>
      </c>
      <c r="C202" s="97" t="s">
        <v>471</v>
      </c>
      <c r="D202" s="97" t="s">
        <v>426</v>
      </c>
      <c r="E202" s="97" t="s">
        <v>496</v>
      </c>
      <c r="F202" s="97"/>
      <c r="G202" s="97"/>
      <c r="H202" s="97"/>
      <c r="I202" s="57">
        <v>1900</v>
      </c>
      <c r="J202" s="57">
        <v>350</v>
      </c>
      <c r="K202" s="57">
        <v>200</v>
      </c>
      <c r="L202" s="239">
        <f t="shared" si="18"/>
        <v>57.14285714285714</v>
      </c>
    </row>
    <row r="203" spans="1:12" ht="33">
      <c r="A203" s="35" t="s">
        <v>516</v>
      </c>
      <c r="B203" s="79" t="s">
        <v>584</v>
      </c>
      <c r="C203" s="97" t="s">
        <v>471</v>
      </c>
      <c r="D203" s="97" t="s">
        <v>426</v>
      </c>
      <c r="E203" s="97" t="s">
        <v>496</v>
      </c>
      <c r="F203" s="97"/>
      <c r="G203" s="97"/>
      <c r="H203" s="97"/>
      <c r="I203" s="57">
        <v>1200</v>
      </c>
      <c r="J203" s="57">
        <v>386</v>
      </c>
      <c r="K203" s="57">
        <v>200</v>
      </c>
      <c r="L203" s="239">
        <f t="shared" si="18"/>
        <v>51.813471502590666</v>
      </c>
    </row>
    <row r="204" spans="1:12" ht="17.25" thickBot="1">
      <c r="A204" s="31"/>
      <c r="B204" s="97"/>
      <c r="C204" s="97"/>
      <c r="D204" s="97"/>
      <c r="E204" s="97"/>
      <c r="F204" s="97"/>
      <c r="G204" s="97"/>
      <c r="H204" s="97"/>
      <c r="I204" s="57"/>
      <c r="J204" s="57"/>
      <c r="K204" s="57"/>
      <c r="L204" s="239"/>
    </row>
    <row r="205" spans="1:12" ht="18" thickBot="1" thickTop="1">
      <c r="A205" s="119" t="s">
        <v>543</v>
      </c>
      <c r="B205" s="116" t="s">
        <v>587</v>
      </c>
      <c r="C205" s="116"/>
      <c r="D205" s="116"/>
      <c r="E205" s="116"/>
      <c r="F205" s="116"/>
      <c r="G205" s="116"/>
      <c r="H205" s="116"/>
      <c r="I205" s="173">
        <f>I206</f>
        <v>4500</v>
      </c>
      <c r="J205" s="173">
        <f aca="true" t="shared" si="21" ref="J205:K207">J206</f>
        <v>1186</v>
      </c>
      <c r="K205" s="173">
        <f t="shared" si="21"/>
        <v>764</v>
      </c>
      <c r="L205" s="238">
        <f t="shared" si="18"/>
        <v>64.41821247892075</v>
      </c>
    </row>
    <row r="206" spans="1:12" ht="17.25" thickTop="1">
      <c r="A206" s="113" t="s">
        <v>156</v>
      </c>
      <c r="B206" s="114" t="s">
        <v>587</v>
      </c>
      <c r="C206" s="114" t="s">
        <v>471</v>
      </c>
      <c r="D206" s="114" t="s">
        <v>424</v>
      </c>
      <c r="E206" s="97"/>
      <c r="F206" s="97"/>
      <c r="G206" s="97"/>
      <c r="H206" s="97"/>
      <c r="I206" s="175">
        <f>I207</f>
        <v>4500</v>
      </c>
      <c r="J206" s="175">
        <f t="shared" si="21"/>
        <v>1186</v>
      </c>
      <c r="K206" s="175">
        <f t="shared" si="21"/>
        <v>764</v>
      </c>
      <c r="L206" s="242">
        <f t="shared" si="18"/>
        <v>64.41821247892075</v>
      </c>
    </row>
    <row r="207" spans="1:12" ht="33">
      <c r="A207" s="76" t="s">
        <v>159</v>
      </c>
      <c r="B207" s="77" t="s">
        <v>587</v>
      </c>
      <c r="C207" s="77" t="s">
        <v>471</v>
      </c>
      <c r="D207" s="77" t="s">
        <v>435</v>
      </c>
      <c r="E207" s="97"/>
      <c r="F207" s="97"/>
      <c r="G207" s="97"/>
      <c r="H207" s="97"/>
      <c r="I207" s="172">
        <f>I208</f>
        <v>4500</v>
      </c>
      <c r="J207" s="172">
        <f t="shared" si="21"/>
        <v>1186</v>
      </c>
      <c r="K207" s="172">
        <f t="shared" si="21"/>
        <v>764</v>
      </c>
      <c r="L207" s="239">
        <f t="shared" si="18"/>
        <v>64.41821247892075</v>
      </c>
    </row>
    <row r="208" spans="1:12" ht="16.5">
      <c r="A208" s="31" t="s">
        <v>545</v>
      </c>
      <c r="B208" s="97" t="s">
        <v>587</v>
      </c>
      <c r="C208" s="97" t="s">
        <v>471</v>
      </c>
      <c r="D208" s="97" t="s">
        <v>435</v>
      </c>
      <c r="E208" s="97" t="s">
        <v>496</v>
      </c>
      <c r="F208" s="97"/>
      <c r="G208" s="97"/>
      <c r="H208" s="97"/>
      <c r="I208" s="57">
        <v>4500</v>
      </c>
      <c r="J208" s="57">
        <v>1186</v>
      </c>
      <c r="K208" s="57">
        <v>764</v>
      </c>
      <c r="L208" s="239">
        <f t="shared" si="18"/>
        <v>64.41821247892075</v>
      </c>
    </row>
    <row r="209" spans="1:12" ht="17.25" thickBot="1">
      <c r="A209" s="31"/>
      <c r="B209" s="97"/>
      <c r="C209" s="97"/>
      <c r="D209" s="97"/>
      <c r="E209" s="97"/>
      <c r="F209" s="97"/>
      <c r="G209" s="97"/>
      <c r="H209" s="97"/>
      <c r="I209" s="57"/>
      <c r="J209" s="57"/>
      <c r="K209" s="57"/>
      <c r="L209" s="239"/>
    </row>
    <row r="210" spans="1:12" ht="18" thickBot="1" thickTop="1">
      <c r="A210" s="98" t="s">
        <v>546</v>
      </c>
      <c r="B210" s="116" t="s">
        <v>588</v>
      </c>
      <c r="C210" s="100"/>
      <c r="D210" s="100"/>
      <c r="E210" s="97"/>
      <c r="F210" s="97"/>
      <c r="G210" s="100"/>
      <c r="H210" s="100"/>
      <c r="I210" s="166">
        <f>I211+I215+I241</f>
        <v>52678</v>
      </c>
      <c r="J210" s="166">
        <f>J211+J215+J241</f>
        <v>13280</v>
      </c>
      <c r="K210" s="166">
        <f>K211+K215+K241</f>
        <v>8051</v>
      </c>
      <c r="L210" s="238">
        <f t="shared" si="18"/>
        <v>60.62499999999999</v>
      </c>
    </row>
    <row r="211" spans="1:12" ht="17.25" thickTop="1">
      <c r="A211" s="138" t="s">
        <v>151</v>
      </c>
      <c r="B211" s="96" t="s">
        <v>588</v>
      </c>
      <c r="C211" s="139" t="s">
        <v>423</v>
      </c>
      <c r="D211" s="139" t="s">
        <v>424</v>
      </c>
      <c r="E211" s="97"/>
      <c r="F211" s="97"/>
      <c r="G211" s="137"/>
      <c r="H211" s="137"/>
      <c r="I211" s="170">
        <f>I212</f>
        <v>3685</v>
      </c>
      <c r="J211" s="170">
        <f>J212</f>
        <v>1085</v>
      </c>
      <c r="K211" s="170">
        <f>K212</f>
        <v>928</v>
      </c>
      <c r="L211" s="240">
        <f t="shared" si="18"/>
        <v>85.52995391705069</v>
      </c>
    </row>
    <row r="212" spans="1:12" ht="49.5">
      <c r="A212" s="76" t="s">
        <v>434</v>
      </c>
      <c r="B212" s="97" t="s">
        <v>588</v>
      </c>
      <c r="C212" s="84"/>
      <c r="D212" s="84"/>
      <c r="E212" s="97"/>
      <c r="F212" s="97"/>
      <c r="G212" s="97"/>
      <c r="H212" s="97"/>
      <c r="I212" s="156">
        <f>I213+I214</f>
        <v>3685</v>
      </c>
      <c r="J212" s="156">
        <f>J213+J214</f>
        <v>1085</v>
      </c>
      <c r="K212" s="156">
        <f>K213+K214</f>
        <v>928</v>
      </c>
      <c r="L212" s="239">
        <f t="shared" si="18"/>
        <v>85.52995391705069</v>
      </c>
    </row>
    <row r="213" spans="1:12" ht="18" customHeight="1">
      <c r="A213" s="83" t="s">
        <v>548</v>
      </c>
      <c r="B213" s="97" t="s">
        <v>588</v>
      </c>
      <c r="C213" s="84" t="s">
        <v>423</v>
      </c>
      <c r="D213" s="84" t="s">
        <v>435</v>
      </c>
      <c r="E213" s="97"/>
      <c r="F213" s="97"/>
      <c r="G213" s="97"/>
      <c r="H213" s="97"/>
      <c r="I213" s="158">
        <v>2873</v>
      </c>
      <c r="J213" s="57">
        <v>868</v>
      </c>
      <c r="K213" s="57">
        <v>814</v>
      </c>
      <c r="L213" s="239">
        <f t="shared" si="18"/>
        <v>93.77880184331798</v>
      </c>
    </row>
    <row r="214" spans="1:12" ht="33">
      <c r="A214" s="140" t="s">
        <v>549</v>
      </c>
      <c r="B214" s="97" t="s">
        <v>697</v>
      </c>
      <c r="C214" s="141" t="s">
        <v>423</v>
      </c>
      <c r="D214" s="141" t="s">
        <v>435</v>
      </c>
      <c r="E214" s="97"/>
      <c r="F214" s="97"/>
      <c r="G214" s="106"/>
      <c r="H214" s="106"/>
      <c r="I214" s="184">
        <v>812</v>
      </c>
      <c r="J214" s="171">
        <v>217</v>
      </c>
      <c r="K214" s="171">
        <v>114</v>
      </c>
      <c r="L214" s="239">
        <f t="shared" si="18"/>
        <v>52.53456221198156</v>
      </c>
    </row>
    <row r="215" spans="1:12" ht="16.5">
      <c r="A215" s="138" t="s">
        <v>160</v>
      </c>
      <c r="B215" s="118" t="s">
        <v>588</v>
      </c>
      <c r="C215" s="139" t="s">
        <v>446</v>
      </c>
      <c r="D215" s="139" t="s">
        <v>424</v>
      </c>
      <c r="E215" s="97"/>
      <c r="F215" s="97"/>
      <c r="G215" s="118"/>
      <c r="H215" s="118"/>
      <c r="I215" s="170">
        <f>I216+I218+I221+I223+I225+I227+I235</f>
        <v>42437</v>
      </c>
      <c r="J215" s="170">
        <f>J216+J218+J221+J223+J225+J227+J235</f>
        <v>10275</v>
      </c>
      <c r="K215" s="170">
        <f>K216+K218+K221+K223+K225+K227+K235</f>
        <v>6638</v>
      </c>
      <c r="L215" s="241">
        <f t="shared" si="18"/>
        <v>64.60340632603406</v>
      </c>
    </row>
    <row r="216" spans="1:12" ht="16.5">
      <c r="A216" s="104" t="s">
        <v>161</v>
      </c>
      <c r="B216" s="97" t="s">
        <v>588</v>
      </c>
      <c r="C216" s="142" t="s">
        <v>446</v>
      </c>
      <c r="D216" s="142" t="s">
        <v>423</v>
      </c>
      <c r="E216" s="97"/>
      <c r="F216" s="97"/>
      <c r="G216" s="97"/>
      <c r="H216" s="97"/>
      <c r="I216" s="156">
        <f>SUM(I217:I217)</f>
        <v>1405</v>
      </c>
      <c r="J216" s="156">
        <f>SUM(J217:J217)</f>
        <v>349</v>
      </c>
      <c r="K216" s="156">
        <f>SUM(K217:K217)</f>
        <v>263</v>
      </c>
      <c r="L216" s="239">
        <f t="shared" si="18"/>
        <v>75.35816618911176</v>
      </c>
    </row>
    <row r="217" spans="1:12" ht="33">
      <c r="A217" s="35" t="s">
        <v>555</v>
      </c>
      <c r="B217" s="97" t="s">
        <v>588</v>
      </c>
      <c r="C217" s="79" t="s">
        <v>446</v>
      </c>
      <c r="D217" s="79" t="s">
        <v>423</v>
      </c>
      <c r="E217" s="97"/>
      <c r="F217" s="97"/>
      <c r="G217" s="97"/>
      <c r="H217" s="97"/>
      <c r="I217" s="155">
        <v>1405</v>
      </c>
      <c r="J217" s="57">
        <v>349</v>
      </c>
      <c r="K217" s="57">
        <v>263</v>
      </c>
      <c r="L217" s="239">
        <f t="shared" si="18"/>
        <v>75.35816618911176</v>
      </c>
    </row>
    <row r="218" spans="1:12" ht="16.5">
      <c r="A218" s="76" t="s">
        <v>556</v>
      </c>
      <c r="B218" s="97" t="s">
        <v>588</v>
      </c>
      <c r="C218" s="77" t="s">
        <v>446</v>
      </c>
      <c r="D218" s="77" t="s">
        <v>426</v>
      </c>
      <c r="E218" s="97"/>
      <c r="F218" s="97"/>
      <c r="G218" s="97"/>
      <c r="H218" s="97"/>
      <c r="I218" s="157">
        <f>SUM(I219:I220)</f>
        <v>2803</v>
      </c>
      <c r="J218" s="157">
        <f>SUM(J219:J220)</f>
        <v>699</v>
      </c>
      <c r="K218" s="157">
        <f>SUM(K219:K220)</f>
        <v>229</v>
      </c>
      <c r="L218" s="239">
        <f t="shared" si="18"/>
        <v>32.761087267525035</v>
      </c>
    </row>
    <row r="219" spans="1:12" ht="33">
      <c r="A219" s="35" t="s">
        <v>562</v>
      </c>
      <c r="B219" s="97" t="s">
        <v>588</v>
      </c>
      <c r="C219" s="79" t="s">
        <v>446</v>
      </c>
      <c r="D219" s="79" t="s">
        <v>426</v>
      </c>
      <c r="E219" s="97"/>
      <c r="F219" s="97"/>
      <c r="G219" s="97"/>
      <c r="H219" s="97"/>
      <c r="I219" s="155">
        <v>1322</v>
      </c>
      <c r="J219" s="57">
        <v>334</v>
      </c>
      <c r="K219" s="57">
        <v>222</v>
      </c>
      <c r="L219" s="239">
        <f t="shared" si="18"/>
        <v>66.46706586826348</v>
      </c>
    </row>
    <row r="220" spans="1:12" ht="16.5">
      <c r="A220" s="35" t="s">
        <v>563</v>
      </c>
      <c r="B220" s="97" t="s">
        <v>588</v>
      </c>
      <c r="C220" s="79" t="s">
        <v>446</v>
      </c>
      <c r="D220" s="79" t="s">
        <v>426</v>
      </c>
      <c r="E220" s="97"/>
      <c r="F220" s="97"/>
      <c r="G220" s="97"/>
      <c r="H220" s="97"/>
      <c r="I220" s="155">
        <v>1481</v>
      </c>
      <c r="J220" s="57">
        <v>365</v>
      </c>
      <c r="K220" s="57">
        <v>7</v>
      </c>
      <c r="L220" s="239">
        <f t="shared" si="18"/>
        <v>1.9178082191780823</v>
      </c>
    </row>
    <row r="221" spans="1:12" ht="33">
      <c r="A221" s="76" t="s">
        <v>564</v>
      </c>
      <c r="B221" s="97" t="s">
        <v>588</v>
      </c>
      <c r="C221" s="77" t="s">
        <v>446</v>
      </c>
      <c r="D221" s="77" t="s">
        <v>426</v>
      </c>
      <c r="E221" s="97"/>
      <c r="F221" s="97"/>
      <c r="G221" s="97"/>
      <c r="H221" s="97"/>
      <c r="I221" s="157">
        <f>I222</f>
        <v>5743</v>
      </c>
      <c r="J221" s="157">
        <f>J222</f>
        <v>1437</v>
      </c>
      <c r="K221" s="157">
        <f>K222</f>
        <v>803</v>
      </c>
      <c r="L221" s="239">
        <f t="shared" si="18"/>
        <v>55.880306193458594</v>
      </c>
    </row>
    <row r="222" spans="1:12" ht="34.5" customHeight="1">
      <c r="A222" s="35" t="s">
        <v>565</v>
      </c>
      <c r="B222" s="97" t="s">
        <v>588</v>
      </c>
      <c r="C222" s="79" t="s">
        <v>446</v>
      </c>
      <c r="D222" s="79" t="s">
        <v>426</v>
      </c>
      <c r="E222" s="97"/>
      <c r="F222" s="97"/>
      <c r="G222" s="97"/>
      <c r="H222" s="97"/>
      <c r="I222" s="155">
        <v>5743</v>
      </c>
      <c r="J222" s="57">
        <v>1437</v>
      </c>
      <c r="K222" s="57">
        <v>803</v>
      </c>
      <c r="L222" s="239">
        <f t="shared" si="18"/>
        <v>55.880306193458594</v>
      </c>
    </row>
    <row r="223" spans="1:12" ht="33">
      <c r="A223" s="76" t="s">
        <v>566</v>
      </c>
      <c r="B223" s="97" t="s">
        <v>588</v>
      </c>
      <c r="C223" s="77" t="s">
        <v>446</v>
      </c>
      <c r="D223" s="77" t="s">
        <v>426</v>
      </c>
      <c r="E223" s="97"/>
      <c r="F223" s="97"/>
      <c r="G223" s="97"/>
      <c r="H223" s="97"/>
      <c r="I223" s="157">
        <f>I224</f>
        <v>7280</v>
      </c>
      <c r="J223" s="157">
        <f>J224</f>
        <v>1897</v>
      </c>
      <c r="K223" s="157">
        <f>K224</f>
        <v>1218</v>
      </c>
      <c r="L223" s="239">
        <f t="shared" si="18"/>
        <v>64.20664206642066</v>
      </c>
    </row>
    <row r="224" spans="1:12" ht="16.5">
      <c r="A224" s="35" t="s">
        <v>567</v>
      </c>
      <c r="B224" s="97" t="s">
        <v>588</v>
      </c>
      <c r="C224" s="79" t="s">
        <v>446</v>
      </c>
      <c r="D224" s="79" t="s">
        <v>426</v>
      </c>
      <c r="E224" s="97"/>
      <c r="F224" s="97"/>
      <c r="G224" s="97"/>
      <c r="H224" s="97"/>
      <c r="I224" s="155">
        <v>7280</v>
      </c>
      <c r="J224" s="57">
        <v>1897</v>
      </c>
      <c r="K224" s="57">
        <v>1218</v>
      </c>
      <c r="L224" s="239">
        <f t="shared" si="18"/>
        <v>64.20664206642066</v>
      </c>
    </row>
    <row r="225" spans="1:12" ht="33">
      <c r="A225" s="76" t="s">
        <v>568</v>
      </c>
      <c r="B225" s="97" t="s">
        <v>588</v>
      </c>
      <c r="C225" s="77" t="s">
        <v>446</v>
      </c>
      <c r="D225" s="77" t="s">
        <v>471</v>
      </c>
      <c r="E225" s="97"/>
      <c r="F225" s="97"/>
      <c r="G225" s="97"/>
      <c r="H225" s="97"/>
      <c r="I225" s="157">
        <f>I226</f>
        <v>804</v>
      </c>
      <c r="J225" s="157">
        <f>J226</f>
        <v>308</v>
      </c>
      <c r="K225" s="157">
        <f>K226</f>
        <v>271</v>
      </c>
      <c r="L225" s="239">
        <f t="shared" si="18"/>
        <v>87.98701298701299</v>
      </c>
    </row>
    <row r="226" spans="1:12" ht="16.5" customHeight="1">
      <c r="A226" s="35" t="s">
        <v>211</v>
      </c>
      <c r="B226" s="97" t="s">
        <v>588</v>
      </c>
      <c r="C226" s="79" t="s">
        <v>446</v>
      </c>
      <c r="D226" s="79" t="s">
        <v>471</v>
      </c>
      <c r="E226" s="97"/>
      <c r="F226" s="97"/>
      <c r="G226" s="97"/>
      <c r="H226" s="97"/>
      <c r="I226" s="155">
        <v>804</v>
      </c>
      <c r="J226" s="155">
        <v>308</v>
      </c>
      <c r="K226" s="155">
        <v>271</v>
      </c>
      <c r="L226" s="239">
        <f t="shared" si="18"/>
        <v>87.98701298701299</v>
      </c>
    </row>
    <row r="227" spans="1:12" ht="33">
      <c r="A227" s="76" t="s">
        <v>162</v>
      </c>
      <c r="B227" s="97" t="s">
        <v>588</v>
      </c>
      <c r="C227" s="77" t="s">
        <v>446</v>
      </c>
      <c r="D227" s="77" t="s">
        <v>446</v>
      </c>
      <c r="E227" s="97"/>
      <c r="F227" s="97"/>
      <c r="G227" s="97"/>
      <c r="H227" s="97"/>
      <c r="I227" s="157">
        <f>SUM(I228:I234)</f>
        <v>12401</v>
      </c>
      <c r="J227" s="157">
        <f>SUM(J228:J234)</f>
        <v>2217</v>
      </c>
      <c r="K227" s="157">
        <f>SUM(K228:K234)</f>
        <v>1221</v>
      </c>
      <c r="L227" s="239">
        <f t="shared" si="18"/>
        <v>55.074424898511495</v>
      </c>
    </row>
    <row r="228" spans="1:12" ht="16.5">
      <c r="A228" s="35" t="s">
        <v>569</v>
      </c>
      <c r="B228" s="97" t="s">
        <v>588</v>
      </c>
      <c r="C228" s="79" t="s">
        <v>446</v>
      </c>
      <c r="D228" s="79" t="s">
        <v>446</v>
      </c>
      <c r="E228" s="97"/>
      <c r="F228" s="97"/>
      <c r="G228" s="97"/>
      <c r="H228" s="97"/>
      <c r="I228" s="155">
        <v>2048</v>
      </c>
      <c r="J228" s="57">
        <v>560</v>
      </c>
      <c r="K228" s="57">
        <v>298</v>
      </c>
      <c r="L228" s="239">
        <f t="shared" si="18"/>
        <v>53.214285714285715</v>
      </c>
    </row>
    <row r="229" spans="1:12" ht="33">
      <c r="A229" s="35" t="s">
        <v>570</v>
      </c>
      <c r="B229" s="97" t="s">
        <v>588</v>
      </c>
      <c r="C229" s="79" t="s">
        <v>446</v>
      </c>
      <c r="D229" s="79" t="s">
        <v>446</v>
      </c>
      <c r="E229" s="97"/>
      <c r="F229" s="97"/>
      <c r="G229" s="97"/>
      <c r="H229" s="97"/>
      <c r="I229" s="155">
        <v>3069</v>
      </c>
      <c r="J229" s="57">
        <v>831</v>
      </c>
      <c r="K229" s="57">
        <v>570</v>
      </c>
      <c r="L229" s="239">
        <f t="shared" si="18"/>
        <v>68.59205776173285</v>
      </c>
    </row>
    <row r="230" spans="1:12" ht="16.5">
      <c r="A230" s="35" t="s">
        <v>571</v>
      </c>
      <c r="B230" s="97" t="s">
        <v>588</v>
      </c>
      <c r="C230" s="79" t="s">
        <v>446</v>
      </c>
      <c r="D230" s="79" t="s">
        <v>446</v>
      </c>
      <c r="E230" s="97"/>
      <c r="F230" s="97"/>
      <c r="G230" s="97"/>
      <c r="H230" s="97"/>
      <c r="I230" s="155">
        <v>1720</v>
      </c>
      <c r="J230" s="57">
        <v>449</v>
      </c>
      <c r="K230" s="57">
        <v>207</v>
      </c>
      <c r="L230" s="239">
        <f t="shared" si="18"/>
        <v>46.10244988864143</v>
      </c>
    </row>
    <row r="231" spans="1:12" ht="16.5">
      <c r="A231" s="35" t="s">
        <v>572</v>
      </c>
      <c r="B231" s="97" t="s">
        <v>588</v>
      </c>
      <c r="C231" s="79" t="s">
        <v>446</v>
      </c>
      <c r="D231" s="79" t="s">
        <v>446</v>
      </c>
      <c r="E231" s="97"/>
      <c r="F231" s="97"/>
      <c r="G231" s="97"/>
      <c r="H231" s="97"/>
      <c r="I231" s="155">
        <v>300</v>
      </c>
      <c r="J231" s="57">
        <v>69</v>
      </c>
      <c r="K231" s="57">
        <v>16</v>
      </c>
      <c r="L231" s="239">
        <f t="shared" si="18"/>
        <v>23.18840579710145</v>
      </c>
    </row>
    <row r="232" spans="1:16" ht="49.5">
      <c r="A232" s="35" t="s">
        <v>573</v>
      </c>
      <c r="B232" s="79" t="s">
        <v>588</v>
      </c>
      <c r="C232" s="79" t="s">
        <v>446</v>
      </c>
      <c r="D232" s="79" t="s">
        <v>446</v>
      </c>
      <c r="E232" s="79" t="s">
        <v>574</v>
      </c>
      <c r="F232" s="77"/>
      <c r="G232" s="77"/>
      <c r="H232" s="77"/>
      <c r="I232" s="155">
        <v>746</v>
      </c>
      <c r="J232" s="155">
        <v>184</v>
      </c>
      <c r="K232" s="155">
        <v>122</v>
      </c>
      <c r="L232" s="239">
        <f t="shared" si="18"/>
        <v>66.30434782608695</v>
      </c>
      <c r="M232" s="3"/>
      <c r="N232" s="3"/>
      <c r="O232" s="3"/>
      <c r="P232" s="3"/>
    </row>
    <row r="233" spans="1:16" ht="33">
      <c r="A233" s="35" t="s">
        <v>576</v>
      </c>
      <c r="B233" s="79" t="s">
        <v>588</v>
      </c>
      <c r="C233" s="79" t="s">
        <v>446</v>
      </c>
      <c r="D233" s="79" t="s">
        <v>446</v>
      </c>
      <c r="E233" s="79" t="s">
        <v>574</v>
      </c>
      <c r="F233" s="77"/>
      <c r="G233" s="77"/>
      <c r="H233" s="77"/>
      <c r="I233" s="155">
        <v>4030</v>
      </c>
      <c r="J233" s="155">
        <v>0</v>
      </c>
      <c r="K233" s="155">
        <v>0</v>
      </c>
      <c r="L233" s="239"/>
      <c r="M233" s="3"/>
      <c r="N233" s="3"/>
      <c r="O233" s="3"/>
      <c r="P233" s="3"/>
    </row>
    <row r="234" spans="1:16" ht="51" customHeight="1">
      <c r="A234" s="35" t="s">
        <v>486</v>
      </c>
      <c r="B234" s="79" t="s">
        <v>588</v>
      </c>
      <c r="C234" s="79" t="s">
        <v>446</v>
      </c>
      <c r="D234" s="79" t="s">
        <v>446</v>
      </c>
      <c r="E234" s="79" t="s">
        <v>574</v>
      </c>
      <c r="F234" s="77"/>
      <c r="G234" s="77"/>
      <c r="H234" s="77"/>
      <c r="I234" s="155">
        <v>488</v>
      </c>
      <c r="J234" s="155">
        <v>124</v>
      </c>
      <c r="K234" s="155">
        <v>8</v>
      </c>
      <c r="L234" s="239">
        <f t="shared" si="18"/>
        <v>6.451612903225806</v>
      </c>
      <c r="M234" s="3"/>
      <c r="N234" s="3"/>
      <c r="O234" s="3"/>
      <c r="P234" s="3"/>
    </row>
    <row r="235" spans="1:16" ht="16.5">
      <c r="A235" s="76" t="s">
        <v>163</v>
      </c>
      <c r="B235" s="77" t="s">
        <v>588</v>
      </c>
      <c r="C235" s="77" t="s">
        <v>446</v>
      </c>
      <c r="D235" s="77" t="s">
        <v>457</v>
      </c>
      <c r="E235" s="77"/>
      <c r="F235" s="77"/>
      <c r="G235" s="77"/>
      <c r="H235" s="77"/>
      <c r="I235" s="157">
        <f>SUM(I236:I240)</f>
        <v>12001</v>
      </c>
      <c r="J235" s="157">
        <f>SUM(J236:J240)</f>
        <v>3368</v>
      </c>
      <c r="K235" s="157">
        <f>SUM(K236:K240)</f>
        <v>2633</v>
      </c>
      <c r="L235" s="239">
        <f t="shared" si="18"/>
        <v>78.17695961995248</v>
      </c>
      <c r="M235" s="3"/>
      <c r="N235" s="3"/>
      <c r="O235" s="3"/>
      <c r="P235" s="3"/>
    </row>
    <row r="236" spans="1:16" ht="18.75" customHeight="1">
      <c r="A236" s="35" t="s">
        <v>577</v>
      </c>
      <c r="B236" s="79" t="s">
        <v>588</v>
      </c>
      <c r="C236" s="79" t="s">
        <v>446</v>
      </c>
      <c r="D236" s="79" t="s">
        <v>457</v>
      </c>
      <c r="E236" s="79" t="s">
        <v>578</v>
      </c>
      <c r="F236" s="79"/>
      <c r="G236" s="79"/>
      <c r="H236" s="79"/>
      <c r="I236" s="155">
        <v>3913</v>
      </c>
      <c r="J236" s="158">
        <v>1227</v>
      </c>
      <c r="K236" s="158">
        <v>1152</v>
      </c>
      <c r="L236" s="239">
        <f t="shared" si="18"/>
        <v>93.8875305623472</v>
      </c>
      <c r="M236" s="3"/>
      <c r="N236" s="3"/>
      <c r="O236" s="3"/>
      <c r="P236" s="3"/>
    </row>
    <row r="237" spans="1:16" ht="16.5" customHeight="1">
      <c r="A237" s="35" t="s">
        <v>579</v>
      </c>
      <c r="B237" s="79" t="s">
        <v>588</v>
      </c>
      <c r="C237" s="79" t="s">
        <v>446</v>
      </c>
      <c r="D237" s="79" t="s">
        <v>457</v>
      </c>
      <c r="E237" s="79" t="s">
        <v>578</v>
      </c>
      <c r="F237" s="79"/>
      <c r="G237" s="79"/>
      <c r="H237" s="79"/>
      <c r="I237" s="155">
        <v>2542</v>
      </c>
      <c r="J237" s="158">
        <v>667</v>
      </c>
      <c r="K237" s="158">
        <v>608</v>
      </c>
      <c r="L237" s="239">
        <f t="shared" si="18"/>
        <v>91.1544227886057</v>
      </c>
      <c r="M237" s="3"/>
      <c r="N237" s="3"/>
      <c r="O237" s="3"/>
      <c r="P237" s="3"/>
    </row>
    <row r="238" spans="1:16" ht="13.5" customHeight="1">
      <c r="A238" s="35" t="s">
        <v>580</v>
      </c>
      <c r="B238" s="79" t="s">
        <v>588</v>
      </c>
      <c r="C238" s="79" t="s">
        <v>446</v>
      </c>
      <c r="D238" s="79" t="s">
        <v>457</v>
      </c>
      <c r="E238" s="79" t="s">
        <v>578</v>
      </c>
      <c r="F238" s="79"/>
      <c r="G238" s="79"/>
      <c r="H238" s="79"/>
      <c r="I238" s="155">
        <v>4126</v>
      </c>
      <c r="J238" s="158">
        <v>1101</v>
      </c>
      <c r="K238" s="158">
        <v>706</v>
      </c>
      <c r="L238" s="239">
        <f t="shared" si="18"/>
        <v>64.12352406902816</v>
      </c>
      <c r="M238" s="3"/>
      <c r="N238" s="3"/>
      <c r="O238" s="3"/>
      <c r="P238" s="3"/>
    </row>
    <row r="239" spans="1:16" ht="48.75" customHeight="1">
      <c r="A239" s="35" t="s">
        <v>486</v>
      </c>
      <c r="B239" s="79" t="s">
        <v>588</v>
      </c>
      <c r="C239" s="79" t="s">
        <v>446</v>
      </c>
      <c r="D239" s="79" t="s">
        <v>457</v>
      </c>
      <c r="E239" s="79"/>
      <c r="F239" s="79"/>
      <c r="G239" s="79"/>
      <c r="H239" s="79"/>
      <c r="I239" s="155">
        <v>600</v>
      </c>
      <c r="J239" s="158">
        <v>153</v>
      </c>
      <c r="K239" s="158">
        <v>0</v>
      </c>
      <c r="L239" s="239">
        <f t="shared" si="18"/>
        <v>0</v>
      </c>
      <c r="M239" s="3"/>
      <c r="N239" s="3"/>
      <c r="O239" s="3"/>
      <c r="P239" s="3"/>
    </row>
    <row r="240" spans="1:16" ht="34.5" customHeight="1">
      <c r="A240" s="85" t="s">
        <v>581</v>
      </c>
      <c r="B240" s="91" t="s">
        <v>588</v>
      </c>
      <c r="C240" s="91" t="s">
        <v>446</v>
      </c>
      <c r="D240" s="91" t="s">
        <v>457</v>
      </c>
      <c r="E240" s="91" t="s">
        <v>578</v>
      </c>
      <c r="F240" s="91"/>
      <c r="G240" s="91"/>
      <c r="H240" s="91"/>
      <c r="I240" s="159">
        <v>820</v>
      </c>
      <c r="J240" s="159">
        <v>220</v>
      </c>
      <c r="K240" s="159">
        <v>167</v>
      </c>
      <c r="L240" s="239">
        <f t="shared" si="18"/>
        <v>75.9090909090909</v>
      </c>
      <c r="M240" s="3"/>
      <c r="N240" s="3"/>
      <c r="O240" s="3"/>
      <c r="P240" s="3"/>
    </row>
    <row r="241" spans="1:16" ht="16.5">
      <c r="A241" s="93" t="s">
        <v>169</v>
      </c>
      <c r="B241" s="92" t="s">
        <v>588</v>
      </c>
      <c r="C241" s="94" t="s">
        <v>467</v>
      </c>
      <c r="D241" s="94" t="s">
        <v>424</v>
      </c>
      <c r="E241" s="106"/>
      <c r="F241" s="106"/>
      <c r="G241" s="106"/>
      <c r="H241" s="106"/>
      <c r="I241" s="163">
        <f>I242+I244</f>
        <v>6556</v>
      </c>
      <c r="J241" s="163">
        <f>J242+J244</f>
        <v>1920</v>
      </c>
      <c r="K241" s="163">
        <f>K242+K244</f>
        <v>485</v>
      </c>
      <c r="L241" s="241">
        <f t="shared" si="18"/>
        <v>25.260416666666668</v>
      </c>
      <c r="M241" s="3"/>
      <c r="N241" s="3"/>
      <c r="O241" s="3"/>
      <c r="P241" s="3"/>
    </row>
    <row r="242" spans="1:16" ht="16.5">
      <c r="A242" s="76" t="s">
        <v>171</v>
      </c>
      <c r="B242" s="77" t="s">
        <v>588</v>
      </c>
      <c r="C242" s="96" t="s">
        <v>467</v>
      </c>
      <c r="D242" s="96" t="s">
        <v>430</v>
      </c>
      <c r="E242" s="97"/>
      <c r="F242" s="97"/>
      <c r="G242" s="97"/>
      <c r="H242" s="97"/>
      <c r="I242" s="172">
        <f>I243</f>
        <v>4756</v>
      </c>
      <c r="J242" s="172">
        <f>J243</f>
        <v>1427</v>
      </c>
      <c r="K242" s="172">
        <f>K243</f>
        <v>0</v>
      </c>
      <c r="L242" s="239">
        <f t="shared" si="18"/>
        <v>0</v>
      </c>
      <c r="M242" s="3"/>
      <c r="N242" s="3"/>
      <c r="O242" s="3"/>
      <c r="P242" s="3"/>
    </row>
    <row r="243" spans="1:16" ht="32.25" customHeight="1">
      <c r="A243" s="35" t="s">
        <v>684</v>
      </c>
      <c r="B243" s="79" t="s">
        <v>588</v>
      </c>
      <c r="C243" s="97" t="s">
        <v>467</v>
      </c>
      <c r="D243" s="97" t="s">
        <v>430</v>
      </c>
      <c r="E243" s="97"/>
      <c r="F243" s="97"/>
      <c r="G243" s="97"/>
      <c r="H243" s="97"/>
      <c r="I243" s="57">
        <v>4756</v>
      </c>
      <c r="J243" s="155">
        <v>1427</v>
      </c>
      <c r="K243" s="155">
        <v>0</v>
      </c>
      <c r="L243" s="239">
        <f t="shared" si="18"/>
        <v>0</v>
      </c>
      <c r="M243" s="3"/>
      <c r="N243" s="3"/>
      <c r="O243" s="3"/>
      <c r="P243" s="3"/>
    </row>
    <row r="244" spans="1:12" ht="33">
      <c r="A244" s="76" t="s">
        <v>582</v>
      </c>
      <c r="B244" s="77" t="s">
        <v>588</v>
      </c>
      <c r="C244" s="96">
        <v>10</v>
      </c>
      <c r="D244" s="96" t="s">
        <v>435</v>
      </c>
      <c r="E244" s="96"/>
      <c r="F244" s="97"/>
      <c r="G244" s="97"/>
      <c r="H244" s="97"/>
      <c r="I244" s="172">
        <f>I245</f>
        <v>1800</v>
      </c>
      <c r="J244" s="172">
        <f>J245</f>
        <v>493</v>
      </c>
      <c r="K244" s="172">
        <f>K245</f>
        <v>485</v>
      </c>
      <c r="L244" s="239">
        <f t="shared" si="18"/>
        <v>98.37728194726166</v>
      </c>
    </row>
    <row r="245" spans="1:12" ht="17.25" thickBot="1">
      <c r="A245" s="35" t="s">
        <v>583</v>
      </c>
      <c r="B245" s="79" t="s">
        <v>588</v>
      </c>
      <c r="C245" s="97" t="s">
        <v>467</v>
      </c>
      <c r="D245" s="97" t="s">
        <v>435</v>
      </c>
      <c r="E245" s="97"/>
      <c r="F245" s="97"/>
      <c r="G245" s="97"/>
      <c r="H245" s="97"/>
      <c r="I245" s="57">
        <v>1800</v>
      </c>
      <c r="J245" s="59">
        <v>493</v>
      </c>
      <c r="K245" s="59">
        <v>485</v>
      </c>
      <c r="L245" s="239">
        <f t="shared" si="18"/>
        <v>98.37728194726166</v>
      </c>
    </row>
    <row r="246" spans="1:16" ht="18" thickBot="1" thickTop="1">
      <c r="A246" s="98" t="s">
        <v>550</v>
      </c>
      <c r="B246" s="99" t="s">
        <v>589</v>
      </c>
      <c r="C246" s="99" t="s">
        <v>446</v>
      </c>
      <c r="D246" s="99" t="s">
        <v>423</v>
      </c>
      <c r="E246" s="99"/>
      <c r="F246" s="99"/>
      <c r="G246" s="99"/>
      <c r="H246" s="99"/>
      <c r="I246" s="166">
        <f>I247</f>
        <v>12715</v>
      </c>
      <c r="J246" s="166">
        <f>J247</f>
        <v>3396</v>
      </c>
      <c r="K246" s="166">
        <f>K247</f>
        <v>2415</v>
      </c>
      <c r="L246" s="238">
        <f t="shared" si="18"/>
        <v>71.113074204947</v>
      </c>
      <c r="M246" s="3"/>
      <c r="N246" s="3"/>
      <c r="O246" s="3"/>
      <c r="P246" s="3"/>
    </row>
    <row r="247" spans="1:16" ht="21.75" customHeight="1" thickTop="1">
      <c r="A247" s="72" t="s">
        <v>161</v>
      </c>
      <c r="B247" s="73" t="s">
        <v>589</v>
      </c>
      <c r="C247" s="73" t="s">
        <v>446</v>
      </c>
      <c r="D247" s="73" t="s">
        <v>423</v>
      </c>
      <c r="E247" s="114" t="s">
        <v>585</v>
      </c>
      <c r="F247" s="114" t="s">
        <v>586</v>
      </c>
      <c r="G247" s="114"/>
      <c r="H247" s="114"/>
      <c r="I247" s="168">
        <v>12715</v>
      </c>
      <c r="J247" s="168">
        <v>3396</v>
      </c>
      <c r="K247" s="168">
        <v>2415</v>
      </c>
      <c r="L247" s="242">
        <f t="shared" si="18"/>
        <v>71.113074204947</v>
      </c>
      <c r="M247" s="3"/>
      <c r="N247" s="3"/>
      <c r="O247" s="3"/>
      <c r="P247" s="3"/>
    </row>
    <row r="248" spans="1:16" ht="17.25" thickBot="1">
      <c r="A248" s="35"/>
      <c r="B248" s="79"/>
      <c r="C248" s="79"/>
      <c r="D248" s="79"/>
      <c r="E248" s="79"/>
      <c r="F248" s="77"/>
      <c r="G248" s="77"/>
      <c r="H248" s="77"/>
      <c r="I248" s="155"/>
      <c r="J248" s="155"/>
      <c r="K248" s="155"/>
      <c r="L248" s="239"/>
      <c r="M248" s="3"/>
      <c r="N248" s="3"/>
      <c r="O248" s="3"/>
      <c r="P248" s="3"/>
    </row>
    <row r="249" spans="1:16" ht="18" thickBot="1" thickTop="1">
      <c r="A249" s="98" t="s">
        <v>551</v>
      </c>
      <c r="B249" s="99" t="s">
        <v>590</v>
      </c>
      <c r="C249" s="99" t="s">
        <v>446</v>
      </c>
      <c r="D249" s="99" t="s">
        <v>423</v>
      </c>
      <c r="E249" s="99"/>
      <c r="F249" s="99"/>
      <c r="G249" s="99"/>
      <c r="H249" s="99"/>
      <c r="I249" s="166">
        <f>I250</f>
        <v>14761</v>
      </c>
      <c r="J249" s="166">
        <f>J250</f>
        <v>3844</v>
      </c>
      <c r="K249" s="166">
        <f>K250</f>
        <v>2744</v>
      </c>
      <c r="L249" s="238">
        <f t="shared" si="18"/>
        <v>71.38397502601457</v>
      </c>
      <c r="M249" s="3"/>
      <c r="N249" s="3"/>
      <c r="O249" s="3"/>
      <c r="P249" s="3"/>
    </row>
    <row r="250" spans="1:16" ht="18" customHeight="1" thickTop="1">
      <c r="A250" s="72" t="s">
        <v>161</v>
      </c>
      <c r="B250" s="73" t="s">
        <v>590</v>
      </c>
      <c r="C250" s="73" t="s">
        <v>446</v>
      </c>
      <c r="D250" s="73" t="s">
        <v>423</v>
      </c>
      <c r="E250" s="114" t="s">
        <v>585</v>
      </c>
      <c r="F250" s="114" t="s">
        <v>586</v>
      </c>
      <c r="G250" s="114"/>
      <c r="H250" s="114"/>
      <c r="I250" s="168">
        <v>14761</v>
      </c>
      <c r="J250" s="168">
        <v>3844</v>
      </c>
      <c r="K250" s="168">
        <v>2744</v>
      </c>
      <c r="L250" s="242">
        <f t="shared" si="18"/>
        <v>71.38397502601457</v>
      </c>
      <c r="M250" s="3"/>
      <c r="N250" s="3"/>
      <c r="O250" s="3"/>
      <c r="P250" s="3"/>
    </row>
    <row r="251" spans="1:16" ht="17.25" thickBot="1">
      <c r="A251" s="104"/>
      <c r="B251" s="142"/>
      <c r="C251" s="142"/>
      <c r="D251" s="142"/>
      <c r="E251" s="77"/>
      <c r="F251" s="77"/>
      <c r="G251" s="77"/>
      <c r="H251" s="77"/>
      <c r="I251" s="155"/>
      <c r="J251" s="155"/>
      <c r="K251" s="155"/>
      <c r="L251" s="239"/>
      <c r="M251" s="3"/>
      <c r="N251" s="3"/>
      <c r="O251" s="3"/>
      <c r="P251" s="3"/>
    </row>
    <row r="252" spans="1:16" ht="18" thickBot="1" thickTop="1">
      <c r="A252" s="98" t="s">
        <v>552</v>
      </c>
      <c r="B252" s="99" t="s">
        <v>592</v>
      </c>
      <c r="C252" s="99" t="s">
        <v>446</v>
      </c>
      <c r="D252" s="99" t="s">
        <v>423</v>
      </c>
      <c r="E252" s="99"/>
      <c r="F252" s="99"/>
      <c r="G252" s="99"/>
      <c r="H252" s="99"/>
      <c r="I252" s="166">
        <f>I253</f>
        <v>13410</v>
      </c>
      <c r="J252" s="166">
        <f>J253</f>
        <v>3606</v>
      </c>
      <c r="K252" s="166">
        <f>K253</f>
        <v>2505</v>
      </c>
      <c r="L252" s="238">
        <f t="shared" si="18"/>
        <v>69.4675540765391</v>
      </c>
      <c r="M252" s="3"/>
      <c r="N252" s="3"/>
      <c r="O252" s="3"/>
      <c r="P252" s="3"/>
    </row>
    <row r="253" spans="1:16" ht="18.75" customHeight="1" thickTop="1">
      <c r="A253" s="72" t="s">
        <v>161</v>
      </c>
      <c r="B253" s="73" t="s">
        <v>592</v>
      </c>
      <c r="C253" s="73" t="s">
        <v>446</v>
      </c>
      <c r="D253" s="73" t="s">
        <v>423</v>
      </c>
      <c r="E253" s="114" t="s">
        <v>585</v>
      </c>
      <c r="F253" s="114" t="s">
        <v>586</v>
      </c>
      <c r="G253" s="114"/>
      <c r="H253" s="114"/>
      <c r="I253" s="168">
        <v>13410</v>
      </c>
      <c r="J253" s="168">
        <v>3606</v>
      </c>
      <c r="K253" s="168">
        <v>2505</v>
      </c>
      <c r="L253" s="242">
        <f aca="true" t="shared" si="22" ref="L253:L313">K253/J253*100</f>
        <v>69.4675540765391</v>
      </c>
      <c r="M253" s="3"/>
      <c r="N253" s="3"/>
      <c r="O253" s="3"/>
      <c r="P253" s="3"/>
    </row>
    <row r="254" spans="1:16" ht="17.25" thickBot="1">
      <c r="A254" s="104"/>
      <c r="B254" s="142"/>
      <c r="C254" s="142"/>
      <c r="D254" s="142"/>
      <c r="E254" s="77"/>
      <c r="F254" s="77"/>
      <c r="G254" s="77"/>
      <c r="H254" s="77"/>
      <c r="I254" s="155"/>
      <c r="J254" s="155"/>
      <c r="K254" s="155"/>
      <c r="L254" s="239"/>
      <c r="M254" s="3"/>
      <c r="N254" s="3"/>
      <c r="O254" s="3"/>
      <c r="P254" s="3"/>
    </row>
    <row r="255" spans="1:16" ht="18" thickBot="1" thickTop="1">
      <c r="A255" s="98" t="s">
        <v>553</v>
      </c>
      <c r="B255" s="99" t="s">
        <v>593</v>
      </c>
      <c r="C255" s="99" t="s">
        <v>446</v>
      </c>
      <c r="D255" s="99" t="s">
        <v>423</v>
      </c>
      <c r="E255" s="99"/>
      <c r="F255" s="99"/>
      <c r="G255" s="99"/>
      <c r="H255" s="99"/>
      <c r="I255" s="166">
        <f>I256</f>
        <v>6814</v>
      </c>
      <c r="J255" s="166">
        <f>J256</f>
        <v>1811</v>
      </c>
      <c r="K255" s="166">
        <f>K256</f>
        <v>1288</v>
      </c>
      <c r="L255" s="238">
        <f t="shared" si="22"/>
        <v>71.12092766427388</v>
      </c>
      <c r="M255" s="3"/>
      <c r="N255" s="3"/>
      <c r="O255" s="3"/>
      <c r="P255" s="3"/>
    </row>
    <row r="256" spans="1:16" ht="16.5" customHeight="1" thickTop="1">
      <c r="A256" s="72" t="s">
        <v>161</v>
      </c>
      <c r="B256" s="73" t="s">
        <v>593</v>
      </c>
      <c r="C256" s="73" t="s">
        <v>446</v>
      </c>
      <c r="D256" s="73" t="s">
        <v>423</v>
      </c>
      <c r="E256" s="114" t="s">
        <v>585</v>
      </c>
      <c r="F256" s="114" t="s">
        <v>586</v>
      </c>
      <c r="G256" s="114"/>
      <c r="H256" s="114"/>
      <c r="I256" s="168">
        <v>6814</v>
      </c>
      <c r="J256" s="168">
        <v>1811</v>
      </c>
      <c r="K256" s="168">
        <v>1288</v>
      </c>
      <c r="L256" s="242">
        <f t="shared" si="22"/>
        <v>71.12092766427388</v>
      </c>
      <c r="M256" s="3"/>
      <c r="N256" s="3"/>
      <c r="O256" s="3"/>
      <c r="P256" s="3"/>
    </row>
    <row r="257" spans="1:16" ht="17.25" thickBot="1">
      <c r="A257" s="104"/>
      <c r="B257" s="142"/>
      <c r="C257" s="142"/>
      <c r="D257" s="142"/>
      <c r="E257" s="77"/>
      <c r="F257" s="77"/>
      <c r="G257" s="77"/>
      <c r="H257" s="77"/>
      <c r="I257" s="155"/>
      <c r="J257" s="155"/>
      <c r="K257" s="155"/>
      <c r="L257" s="239"/>
      <c r="M257" s="3"/>
      <c r="N257" s="3"/>
      <c r="O257" s="3"/>
      <c r="P257" s="3"/>
    </row>
    <row r="258" spans="1:16" ht="18" thickBot="1" thickTop="1">
      <c r="A258" s="98" t="s">
        <v>554</v>
      </c>
      <c r="B258" s="99" t="s">
        <v>459</v>
      </c>
      <c r="C258" s="99" t="s">
        <v>446</v>
      </c>
      <c r="D258" s="99" t="s">
        <v>423</v>
      </c>
      <c r="E258" s="99"/>
      <c r="F258" s="99"/>
      <c r="G258" s="99"/>
      <c r="H258" s="99"/>
      <c r="I258" s="166">
        <f>I259</f>
        <v>13529</v>
      </c>
      <c r="J258" s="166">
        <f>J259</f>
        <v>3649</v>
      </c>
      <c r="K258" s="166">
        <f>K259</f>
        <v>2367</v>
      </c>
      <c r="L258" s="238">
        <f t="shared" si="22"/>
        <v>64.86708687311592</v>
      </c>
      <c r="M258" s="3"/>
      <c r="N258" s="3"/>
      <c r="O258" s="3"/>
      <c r="P258" s="3"/>
    </row>
    <row r="259" spans="1:16" ht="17.25" customHeight="1" thickTop="1">
      <c r="A259" s="72" t="s">
        <v>161</v>
      </c>
      <c r="B259" s="73" t="s">
        <v>459</v>
      </c>
      <c r="C259" s="73" t="s">
        <v>446</v>
      </c>
      <c r="D259" s="73" t="s">
        <v>423</v>
      </c>
      <c r="E259" s="114" t="s">
        <v>585</v>
      </c>
      <c r="F259" s="114" t="s">
        <v>586</v>
      </c>
      <c r="G259" s="114"/>
      <c r="H259" s="114"/>
      <c r="I259" s="168">
        <v>13529</v>
      </c>
      <c r="J259" s="168">
        <v>3649</v>
      </c>
      <c r="K259" s="168">
        <v>2367</v>
      </c>
      <c r="L259" s="242">
        <f t="shared" si="22"/>
        <v>64.86708687311592</v>
      </c>
      <c r="M259" s="3"/>
      <c r="N259" s="3"/>
      <c r="O259" s="3"/>
      <c r="P259" s="3"/>
    </row>
    <row r="260" spans="1:16" ht="17.25" thickBot="1">
      <c r="A260" s="104"/>
      <c r="B260" s="142"/>
      <c r="C260" s="142"/>
      <c r="D260" s="142"/>
      <c r="E260" s="77"/>
      <c r="F260" s="77"/>
      <c r="G260" s="77"/>
      <c r="H260" s="77"/>
      <c r="I260" s="155"/>
      <c r="J260" s="155"/>
      <c r="K260" s="155"/>
      <c r="L260" s="239"/>
      <c r="M260" s="3"/>
      <c r="N260" s="3"/>
      <c r="O260" s="3"/>
      <c r="P260" s="3"/>
    </row>
    <row r="261" spans="1:16" ht="18" thickBot="1" thickTop="1">
      <c r="A261" s="98" t="s">
        <v>591</v>
      </c>
      <c r="B261" s="99" t="s">
        <v>594</v>
      </c>
      <c r="C261" s="99" t="s">
        <v>446</v>
      </c>
      <c r="D261" s="99" t="s">
        <v>423</v>
      </c>
      <c r="E261" s="99"/>
      <c r="F261" s="99"/>
      <c r="G261" s="99"/>
      <c r="H261" s="99"/>
      <c r="I261" s="166">
        <f>I262</f>
        <v>12017</v>
      </c>
      <c r="J261" s="166">
        <f>J262</f>
        <v>3148</v>
      </c>
      <c r="K261" s="166">
        <f>K262</f>
        <v>2263</v>
      </c>
      <c r="L261" s="238">
        <f t="shared" si="22"/>
        <v>71.8869123252859</v>
      </c>
      <c r="M261" s="3"/>
      <c r="N261" s="3"/>
      <c r="O261" s="3"/>
      <c r="P261" s="3"/>
    </row>
    <row r="262" spans="1:16" ht="18.75" customHeight="1" thickTop="1">
      <c r="A262" s="72" t="s">
        <v>161</v>
      </c>
      <c r="B262" s="73" t="s">
        <v>594</v>
      </c>
      <c r="C262" s="73" t="s">
        <v>446</v>
      </c>
      <c r="D262" s="73" t="s">
        <v>423</v>
      </c>
      <c r="E262" s="114" t="s">
        <v>585</v>
      </c>
      <c r="F262" s="114" t="s">
        <v>586</v>
      </c>
      <c r="G262" s="114"/>
      <c r="H262" s="114"/>
      <c r="I262" s="168">
        <v>12017</v>
      </c>
      <c r="J262" s="168">
        <v>3148</v>
      </c>
      <c r="K262" s="168">
        <v>2263</v>
      </c>
      <c r="L262" s="242">
        <f t="shared" si="22"/>
        <v>71.8869123252859</v>
      </c>
      <c r="M262" s="3"/>
      <c r="N262" s="3"/>
      <c r="O262" s="3"/>
      <c r="P262" s="3"/>
    </row>
    <row r="263" spans="1:16" ht="17.25" thickBot="1">
      <c r="A263" s="104"/>
      <c r="B263" s="142"/>
      <c r="C263" s="142"/>
      <c r="D263" s="142"/>
      <c r="E263" s="77"/>
      <c r="F263" s="79"/>
      <c r="G263" s="79"/>
      <c r="H263" s="79"/>
      <c r="I263" s="155"/>
      <c r="J263" s="155"/>
      <c r="K263" s="155"/>
      <c r="L263" s="239"/>
      <c r="M263" s="3"/>
      <c r="N263" s="3"/>
      <c r="O263" s="3"/>
      <c r="P263" s="3"/>
    </row>
    <row r="264" spans="1:16" ht="18" thickBot="1" thickTop="1">
      <c r="A264" s="98" t="s">
        <v>557</v>
      </c>
      <c r="B264" s="99" t="s">
        <v>595</v>
      </c>
      <c r="C264" s="99" t="s">
        <v>446</v>
      </c>
      <c r="D264" s="99" t="s">
        <v>426</v>
      </c>
      <c r="E264" s="99"/>
      <c r="F264" s="99"/>
      <c r="G264" s="99"/>
      <c r="H264" s="99"/>
      <c r="I264" s="166">
        <f>I265</f>
        <v>24387</v>
      </c>
      <c r="J264" s="166">
        <f>J265</f>
        <v>6145</v>
      </c>
      <c r="K264" s="166">
        <f>K265</f>
        <v>3439</v>
      </c>
      <c r="L264" s="238">
        <f t="shared" si="22"/>
        <v>55.96419853539463</v>
      </c>
      <c r="M264" s="3"/>
      <c r="N264" s="3"/>
      <c r="O264" s="3"/>
      <c r="P264" s="3"/>
    </row>
    <row r="265" spans="1:16" ht="20.25" customHeight="1" thickTop="1">
      <c r="A265" s="72" t="s">
        <v>556</v>
      </c>
      <c r="B265" s="73" t="s">
        <v>595</v>
      </c>
      <c r="C265" s="73" t="s">
        <v>446</v>
      </c>
      <c r="D265" s="73" t="s">
        <v>426</v>
      </c>
      <c r="E265" s="114" t="s">
        <v>585</v>
      </c>
      <c r="F265" s="114" t="s">
        <v>586</v>
      </c>
      <c r="G265" s="114"/>
      <c r="H265" s="114"/>
      <c r="I265" s="168">
        <v>24387</v>
      </c>
      <c r="J265" s="168">
        <v>6145</v>
      </c>
      <c r="K265" s="168">
        <v>3439</v>
      </c>
      <c r="L265" s="242">
        <f t="shared" si="22"/>
        <v>55.96419853539463</v>
      </c>
      <c r="M265" s="3"/>
      <c r="N265" s="3"/>
      <c r="O265" s="3"/>
      <c r="P265" s="3"/>
    </row>
    <row r="266" spans="1:16" ht="17.25" thickBot="1">
      <c r="A266" s="104"/>
      <c r="B266" s="142"/>
      <c r="C266" s="142"/>
      <c r="D266" s="142"/>
      <c r="E266" s="77"/>
      <c r="F266" s="79"/>
      <c r="G266" s="79"/>
      <c r="H266" s="79"/>
      <c r="I266" s="155"/>
      <c r="J266" s="155"/>
      <c r="K266" s="155"/>
      <c r="L266" s="239"/>
      <c r="M266" s="3"/>
      <c r="N266" s="3"/>
      <c r="O266" s="3"/>
      <c r="P266" s="3"/>
    </row>
    <row r="267" spans="1:16" ht="18" thickBot="1" thickTop="1">
      <c r="A267" s="98" t="s">
        <v>558</v>
      </c>
      <c r="B267" s="99" t="s">
        <v>596</v>
      </c>
      <c r="C267" s="99" t="s">
        <v>446</v>
      </c>
      <c r="D267" s="99" t="s">
        <v>426</v>
      </c>
      <c r="E267" s="99"/>
      <c r="F267" s="99"/>
      <c r="G267" s="99"/>
      <c r="H267" s="99"/>
      <c r="I267" s="166">
        <f>I268</f>
        <v>24087</v>
      </c>
      <c r="J267" s="166">
        <f>J268</f>
        <v>6180</v>
      </c>
      <c r="K267" s="166">
        <f>K268</f>
        <v>3898</v>
      </c>
      <c r="L267" s="238">
        <f t="shared" si="22"/>
        <v>63.07443365695793</v>
      </c>
      <c r="M267" s="3"/>
      <c r="N267" s="3"/>
      <c r="O267" s="3"/>
      <c r="P267" s="3"/>
    </row>
    <row r="268" spans="1:16" ht="19.5" customHeight="1" thickTop="1">
      <c r="A268" s="72" t="s">
        <v>556</v>
      </c>
      <c r="B268" s="73" t="s">
        <v>596</v>
      </c>
      <c r="C268" s="73" t="s">
        <v>446</v>
      </c>
      <c r="D268" s="73" t="s">
        <v>426</v>
      </c>
      <c r="E268" s="114" t="s">
        <v>585</v>
      </c>
      <c r="F268" s="114" t="s">
        <v>586</v>
      </c>
      <c r="G268" s="114"/>
      <c r="H268" s="114"/>
      <c r="I268" s="168">
        <v>24087</v>
      </c>
      <c r="J268" s="168">
        <v>6180</v>
      </c>
      <c r="K268" s="168">
        <v>3898</v>
      </c>
      <c r="L268" s="242">
        <f t="shared" si="22"/>
        <v>63.07443365695793</v>
      </c>
      <c r="M268" s="3"/>
      <c r="N268" s="3"/>
      <c r="O268" s="3"/>
      <c r="P268" s="3"/>
    </row>
    <row r="269" spans="1:16" ht="17.25" thickBot="1">
      <c r="A269" s="104"/>
      <c r="B269" s="142"/>
      <c r="C269" s="142"/>
      <c r="D269" s="142"/>
      <c r="E269" s="77"/>
      <c r="F269" s="79"/>
      <c r="G269" s="79"/>
      <c r="H269" s="79"/>
      <c r="I269" s="155"/>
      <c r="J269" s="155"/>
      <c r="K269" s="155"/>
      <c r="L269" s="239"/>
      <c r="M269" s="3"/>
      <c r="N269" s="3"/>
      <c r="O269" s="3"/>
      <c r="P269" s="3"/>
    </row>
    <row r="270" spans="1:16" ht="18" thickBot="1" thickTop="1">
      <c r="A270" s="98" t="s">
        <v>559</v>
      </c>
      <c r="B270" s="99" t="s">
        <v>598</v>
      </c>
      <c r="C270" s="99" t="s">
        <v>446</v>
      </c>
      <c r="D270" s="99" t="s">
        <v>426</v>
      </c>
      <c r="E270" s="99"/>
      <c r="F270" s="99"/>
      <c r="G270" s="99"/>
      <c r="H270" s="99"/>
      <c r="I270" s="166">
        <f>I271</f>
        <v>27727</v>
      </c>
      <c r="J270" s="166">
        <f>J271</f>
        <v>7110</v>
      </c>
      <c r="K270" s="166">
        <f>K271</f>
        <v>4403</v>
      </c>
      <c r="L270" s="238">
        <f t="shared" si="22"/>
        <v>61.92686357243319</v>
      </c>
      <c r="M270" s="3"/>
      <c r="N270" s="3"/>
      <c r="O270" s="3"/>
      <c r="P270" s="3"/>
    </row>
    <row r="271" spans="1:16" ht="18" customHeight="1" thickTop="1">
      <c r="A271" s="72" t="s">
        <v>556</v>
      </c>
      <c r="B271" s="73" t="s">
        <v>598</v>
      </c>
      <c r="C271" s="73" t="s">
        <v>446</v>
      </c>
      <c r="D271" s="73" t="s">
        <v>426</v>
      </c>
      <c r="E271" s="114" t="s">
        <v>585</v>
      </c>
      <c r="F271" s="114" t="s">
        <v>586</v>
      </c>
      <c r="G271" s="114"/>
      <c r="H271" s="114"/>
      <c r="I271" s="168">
        <v>27727</v>
      </c>
      <c r="J271" s="168">
        <v>7110</v>
      </c>
      <c r="K271" s="168">
        <v>4403</v>
      </c>
      <c r="L271" s="242">
        <f t="shared" si="22"/>
        <v>61.92686357243319</v>
      </c>
      <c r="M271" s="3"/>
      <c r="N271" s="3"/>
      <c r="O271" s="3"/>
      <c r="P271" s="3"/>
    </row>
    <row r="272" spans="1:16" ht="17.25" thickBot="1">
      <c r="A272" s="104"/>
      <c r="B272" s="142"/>
      <c r="C272" s="142"/>
      <c r="D272" s="142"/>
      <c r="E272" s="77"/>
      <c r="F272" s="79"/>
      <c r="G272" s="79"/>
      <c r="H272" s="79"/>
      <c r="I272" s="155"/>
      <c r="J272" s="155"/>
      <c r="K272" s="155"/>
      <c r="L272" s="239"/>
      <c r="M272" s="3"/>
      <c r="N272" s="3"/>
      <c r="O272" s="3"/>
      <c r="P272" s="3"/>
    </row>
    <row r="273" spans="1:16" ht="18" thickBot="1" thickTop="1">
      <c r="A273" s="98" t="s">
        <v>560</v>
      </c>
      <c r="B273" s="99" t="s">
        <v>600</v>
      </c>
      <c r="C273" s="99" t="s">
        <v>446</v>
      </c>
      <c r="D273" s="99" t="s">
        <v>426</v>
      </c>
      <c r="E273" s="99"/>
      <c r="F273" s="99"/>
      <c r="G273" s="99"/>
      <c r="H273" s="99"/>
      <c r="I273" s="166">
        <f>I274</f>
        <v>38474</v>
      </c>
      <c r="J273" s="166">
        <f>J274</f>
        <v>9816</v>
      </c>
      <c r="K273" s="166">
        <f>K274</f>
        <v>5790</v>
      </c>
      <c r="L273" s="238">
        <f t="shared" si="22"/>
        <v>58.98533007334963</v>
      </c>
      <c r="M273" s="3"/>
      <c r="N273" s="3"/>
      <c r="O273" s="3"/>
      <c r="P273" s="3"/>
    </row>
    <row r="274" spans="1:16" ht="21" customHeight="1" thickTop="1">
      <c r="A274" s="72" t="s">
        <v>556</v>
      </c>
      <c r="B274" s="73" t="s">
        <v>600</v>
      </c>
      <c r="C274" s="73" t="s">
        <v>446</v>
      </c>
      <c r="D274" s="73" t="s">
        <v>426</v>
      </c>
      <c r="E274" s="114" t="s">
        <v>585</v>
      </c>
      <c r="F274" s="114" t="s">
        <v>586</v>
      </c>
      <c r="G274" s="114"/>
      <c r="H274" s="114"/>
      <c r="I274" s="168">
        <v>38474</v>
      </c>
      <c r="J274" s="168">
        <v>9816</v>
      </c>
      <c r="K274" s="168">
        <v>5790</v>
      </c>
      <c r="L274" s="242">
        <f t="shared" si="22"/>
        <v>58.98533007334963</v>
      </c>
      <c r="M274" s="3"/>
      <c r="N274" s="3"/>
      <c r="O274" s="3"/>
      <c r="P274" s="3"/>
    </row>
    <row r="275" spans="1:16" ht="17.25" thickBot="1">
      <c r="A275" s="104"/>
      <c r="B275" s="142"/>
      <c r="C275" s="142"/>
      <c r="D275" s="142"/>
      <c r="E275" s="77"/>
      <c r="F275" s="77"/>
      <c r="G275" s="77"/>
      <c r="H275" s="77"/>
      <c r="I275" s="155"/>
      <c r="J275" s="155"/>
      <c r="K275" s="155"/>
      <c r="L275" s="239"/>
      <c r="M275" s="3"/>
      <c r="N275" s="3"/>
      <c r="O275" s="3"/>
      <c r="P275" s="3"/>
    </row>
    <row r="276" spans="1:16" ht="18" thickBot="1" thickTop="1">
      <c r="A276" s="98" t="s">
        <v>561</v>
      </c>
      <c r="B276" s="99" t="s">
        <v>602</v>
      </c>
      <c r="C276" s="99" t="s">
        <v>446</v>
      </c>
      <c r="D276" s="99" t="s">
        <v>426</v>
      </c>
      <c r="E276" s="99"/>
      <c r="F276" s="99"/>
      <c r="G276" s="99"/>
      <c r="H276" s="99"/>
      <c r="I276" s="166">
        <f>I277</f>
        <v>38905</v>
      </c>
      <c r="J276" s="166">
        <f>J277</f>
        <v>10105</v>
      </c>
      <c r="K276" s="166">
        <f>K277</f>
        <v>5856</v>
      </c>
      <c r="L276" s="238">
        <f t="shared" si="22"/>
        <v>57.95150915388422</v>
      </c>
      <c r="M276" s="3"/>
      <c r="N276" s="3"/>
      <c r="O276" s="3"/>
      <c r="P276" s="3"/>
    </row>
    <row r="277" spans="1:16" ht="20.25" customHeight="1" thickTop="1">
      <c r="A277" s="72" t="s">
        <v>556</v>
      </c>
      <c r="B277" s="73" t="s">
        <v>602</v>
      </c>
      <c r="C277" s="73" t="s">
        <v>446</v>
      </c>
      <c r="D277" s="73" t="s">
        <v>426</v>
      </c>
      <c r="E277" s="114" t="s">
        <v>585</v>
      </c>
      <c r="F277" s="114" t="s">
        <v>586</v>
      </c>
      <c r="G277" s="114"/>
      <c r="H277" s="114"/>
      <c r="I277" s="168">
        <v>38905</v>
      </c>
      <c r="J277" s="168">
        <v>10105</v>
      </c>
      <c r="K277" s="168">
        <v>5856</v>
      </c>
      <c r="L277" s="242">
        <f t="shared" si="22"/>
        <v>57.95150915388422</v>
      </c>
      <c r="M277" s="3"/>
      <c r="N277" s="3"/>
      <c r="O277" s="3"/>
      <c r="P277" s="3"/>
    </row>
    <row r="278" spans="1:16" ht="17.25" thickBot="1">
      <c r="A278" s="104"/>
      <c r="B278" s="142"/>
      <c r="C278" s="142"/>
      <c r="D278" s="142"/>
      <c r="E278" s="77"/>
      <c r="F278" s="77"/>
      <c r="G278" s="77"/>
      <c r="H278" s="77"/>
      <c r="I278" s="155"/>
      <c r="J278" s="155"/>
      <c r="K278" s="155"/>
      <c r="L278" s="239"/>
      <c r="M278" s="3"/>
      <c r="N278" s="3"/>
      <c r="O278" s="3"/>
      <c r="P278" s="3"/>
    </row>
    <row r="279" spans="1:16" ht="18" thickBot="1" thickTop="1">
      <c r="A279" s="98" t="s">
        <v>597</v>
      </c>
      <c r="B279" s="99" t="s">
        <v>604</v>
      </c>
      <c r="C279" s="99" t="s">
        <v>446</v>
      </c>
      <c r="D279" s="99" t="s">
        <v>426</v>
      </c>
      <c r="E279" s="99"/>
      <c r="F279" s="99"/>
      <c r="G279" s="99"/>
      <c r="H279" s="99"/>
      <c r="I279" s="166">
        <f>I280</f>
        <v>27158</v>
      </c>
      <c r="J279" s="166">
        <f>J280</f>
        <v>6924</v>
      </c>
      <c r="K279" s="166">
        <f>K280</f>
        <v>4139</v>
      </c>
      <c r="L279" s="238">
        <f t="shared" si="22"/>
        <v>59.77758521086077</v>
      </c>
      <c r="M279" s="3"/>
      <c r="N279" s="3"/>
      <c r="O279" s="3"/>
      <c r="P279" s="3"/>
    </row>
    <row r="280" spans="1:16" ht="21.75" customHeight="1" thickTop="1">
      <c r="A280" s="72" t="s">
        <v>556</v>
      </c>
      <c r="B280" s="73" t="s">
        <v>604</v>
      </c>
      <c r="C280" s="73" t="s">
        <v>446</v>
      </c>
      <c r="D280" s="73" t="s">
        <v>426</v>
      </c>
      <c r="E280" s="114" t="s">
        <v>585</v>
      </c>
      <c r="F280" s="114" t="s">
        <v>586</v>
      </c>
      <c r="G280" s="114"/>
      <c r="H280" s="114"/>
      <c r="I280" s="168">
        <v>27158</v>
      </c>
      <c r="J280" s="168">
        <v>6924</v>
      </c>
      <c r="K280" s="168">
        <v>4139</v>
      </c>
      <c r="L280" s="242">
        <f t="shared" si="22"/>
        <v>59.77758521086077</v>
      </c>
      <c r="M280" s="3"/>
      <c r="N280" s="3"/>
      <c r="O280" s="3"/>
      <c r="P280" s="3"/>
    </row>
    <row r="281" spans="1:16" ht="17.25" thickBot="1">
      <c r="A281" s="104"/>
      <c r="B281" s="142"/>
      <c r="C281" s="142"/>
      <c r="D281" s="142"/>
      <c r="E281" s="77"/>
      <c r="F281" s="77"/>
      <c r="G281" s="77"/>
      <c r="H281" s="77"/>
      <c r="I281" s="155"/>
      <c r="J281" s="155"/>
      <c r="K281" s="155"/>
      <c r="L281" s="239"/>
      <c r="M281" s="3"/>
      <c r="N281" s="3"/>
      <c r="O281" s="3"/>
      <c r="P281" s="3"/>
    </row>
    <row r="282" spans="1:16" ht="18" thickBot="1" thickTop="1">
      <c r="A282" s="98" t="s">
        <v>599</v>
      </c>
      <c r="B282" s="99" t="s">
        <v>606</v>
      </c>
      <c r="C282" s="99" t="s">
        <v>446</v>
      </c>
      <c r="D282" s="99" t="s">
        <v>426</v>
      </c>
      <c r="E282" s="99"/>
      <c r="F282" s="99"/>
      <c r="G282" s="99"/>
      <c r="H282" s="99"/>
      <c r="I282" s="166">
        <f>I283</f>
        <v>10196</v>
      </c>
      <c r="J282" s="166">
        <f>J283</f>
        <v>2639</v>
      </c>
      <c r="K282" s="166">
        <f>K283</f>
        <v>1560</v>
      </c>
      <c r="L282" s="238">
        <f t="shared" si="22"/>
        <v>59.11330049261084</v>
      </c>
      <c r="M282" s="3"/>
      <c r="N282" s="3"/>
      <c r="O282" s="3"/>
      <c r="P282" s="3"/>
    </row>
    <row r="283" spans="1:16" ht="20.25" customHeight="1" thickTop="1">
      <c r="A283" s="72" t="s">
        <v>556</v>
      </c>
      <c r="B283" s="73" t="s">
        <v>606</v>
      </c>
      <c r="C283" s="73" t="s">
        <v>446</v>
      </c>
      <c r="D283" s="73" t="s">
        <v>426</v>
      </c>
      <c r="E283" s="114" t="s">
        <v>585</v>
      </c>
      <c r="F283" s="114" t="s">
        <v>586</v>
      </c>
      <c r="G283" s="114"/>
      <c r="H283" s="114"/>
      <c r="I283" s="168">
        <v>10196</v>
      </c>
      <c r="J283" s="168">
        <v>2639</v>
      </c>
      <c r="K283" s="168">
        <v>1560</v>
      </c>
      <c r="L283" s="242">
        <f t="shared" si="22"/>
        <v>59.11330049261084</v>
      </c>
      <c r="M283" s="3"/>
      <c r="N283" s="3"/>
      <c r="O283" s="3"/>
      <c r="P283" s="3"/>
    </row>
    <row r="284" spans="1:16" ht="17.25" thickBot="1">
      <c r="A284" s="104"/>
      <c r="B284" s="142"/>
      <c r="C284" s="142"/>
      <c r="D284" s="142"/>
      <c r="E284" s="77"/>
      <c r="F284" s="77"/>
      <c r="G284" s="77"/>
      <c r="H284" s="77"/>
      <c r="I284" s="155"/>
      <c r="J284" s="155"/>
      <c r="K284" s="155"/>
      <c r="L284" s="239"/>
      <c r="M284" s="3"/>
      <c r="N284" s="3"/>
      <c r="O284" s="3"/>
      <c r="P284" s="3"/>
    </row>
    <row r="285" spans="1:16" ht="18" thickBot="1" thickTop="1">
      <c r="A285" s="98" t="s">
        <v>601</v>
      </c>
      <c r="B285" s="99" t="s">
        <v>609</v>
      </c>
      <c r="C285" s="99" t="s">
        <v>446</v>
      </c>
      <c r="D285" s="99" t="s">
        <v>426</v>
      </c>
      <c r="E285" s="99"/>
      <c r="F285" s="99"/>
      <c r="G285" s="99"/>
      <c r="H285" s="99"/>
      <c r="I285" s="166">
        <f>I286</f>
        <v>32951</v>
      </c>
      <c r="J285" s="166">
        <f>J286</f>
        <v>8200</v>
      </c>
      <c r="K285" s="166">
        <f>K286</f>
        <v>4497</v>
      </c>
      <c r="L285" s="238">
        <f t="shared" si="22"/>
        <v>54.84146341463415</v>
      </c>
      <c r="M285" s="3"/>
      <c r="N285" s="3"/>
      <c r="O285" s="3"/>
      <c r="P285" s="3"/>
    </row>
    <row r="286" spans="1:16" ht="21.75" customHeight="1" thickTop="1">
      <c r="A286" s="138" t="s">
        <v>556</v>
      </c>
      <c r="B286" s="139" t="s">
        <v>609</v>
      </c>
      <c r="C286" s="139" t="s">
        <v>446</v>
      </c>
      <c r="D286" s="139" t="s">
        <v>426</v>
      </c>
      <c r="E286" s="92" t="s">
        <v>585</v>
      </c>
      <c r="F286" s="92" t="s">
        <v>586</v>
      </c>
      <c r="G286" s="92"/>
      <c r="H286" s="92"/>
      <c r="I286" s="159">
        <v>32951</v>
      </c>
      <c r="J286" s="159">
        <v>8200</v>
      </c>
      <c r="K286" s="159">
        <v>4497</v>
      </c>
      <c r="L286" s="242">
        <f t="shared" si="22"/>
        <v>54.84146341463415</v>
      </c>
      <c r="M286" s="3"/>
      <c r="N286" s="3"/>
      <c r="O286" s="3"/>
      <c r="P286" s="3"/>
    </row>
    <row r="287" spans="1:16" ht="17.25" thickBot="1">
      <c r="A287" s="104"/>
      <c r="B287" s="142"/>
      <c r="C287" s="142"/>
      <c r="D287" s="142"/>
      <c r="E287" s="77"/>
      <c r="F287" s="77"/>
      <c r="G287" s="77"/>
      <c r="H287" s="77"/>
      <c r="I287" s="155"/>
      <c r="J287" s="155"/>
      <c r="K287" s="155"/>
      <c r="L287" s="239"/>
      <c r="M287" s="3"/>
      <c r="N287" s="3"/>
      <c r="O287" s="3"/>
      <c r="P287" s="3"/>
    </row>
    <row r="288" spans="1:16" ht="18" thickBot="1" thickTop="1">
      <c r="A288" s="98" t="s">
        <v>603</v>
      </c>
      <c r="B288" s="99" t="s">
        <v>624</v>
      </c>
      <c r="C288" s="99" t="s">
        <v>446</v>
      </c>
      <c r="D288" s="99"/>
      <c r="E288" s="99"/>
      <c r="F288" s="99"/>
      <c r="G288" s="99"/>
      <c r="H288" s="99"/>
      <c r="I288" s="166">
        <f>I289</f>
        <v>7207</v>
      </c>
      <c r="J288" s="166">
        <f>J289</f>
        <v>1927</v>
      </c>
      <c r="K288" s="166">
        <f>K289</f>
        <v>1229</v>
      </c>
      <c r="L288" s="238">
        <f t="shared" si="22"/>
        <v>63.77789309807992</v>
      </c>
      <c r="M288" s="3"/>
      <c r="N288" s="3"/>
      <c r="O288" s="3"/>
      <c r="P288" s="3"/>
    </row>
    <row r="289" spans="1:16" ht="16.5" customHeight="1" thickTop="1">
      <c r="A289" s="113" t="s">
        <v>163</v>
      </c>
      <c r="B289" s="114" t="s">
        <v>624</v>
      </c>
      <c r="C289" s="114" t="s">
        <v>446</v>
      </c>
      <c r="D289" s="114" t="s">
        <v>457</v>
      </c>
      <c r="E289" s="114" t="s">
        <v>578</v>
      </c>
      <c r="F289" s="114" t="s">
        <v>586</v>
      </c>
      <c r="G289" s="114"/>
      <c r="H289" s="114"/>
      <c r="I289" s="168">
        <v>7207</v>
      </c>
      <c r="J289" s="168">
        <v>1927</v>
      </c>
      <c r="K289" s="168">
        <v>1229</v>
      </c>
      <c r="L289" s="242">
        <f t="shared" si="22"/>
        <v>63.77789309807992</v>
      </c>
      <c r="M289" s="3"/>
      <c r="N289" s="3"/>
      <c r="O289" s="3"/>
      <c r="P289" s="3"/>
    </row>
    <row r="290" spans="1:16" ht="17.25" thickBot="1">
      <c r="A290" s="76"/>
      <c r="B290" s="77"/>
      <c r="C290" s="84"/>
      <c r="D290" s="84"/>
      <c r="E290" s="84"/>
      <c r="F290" s="84"/>
      <c r="G290" s="84"/>
      <c r="H290" s="84"/>
      <c r="I290" s="156"/>
      <c r="J290" s="155"/>
      <c r="K290" s="155"/>
      <c r="L290" s="239"/>
      <c r="M290" s="3"/>
      <c r="N290" s="3"/>
      <c r="O290" s="3"/>
      <c r="P290" s="3"/>
    </row>
    <row r="291" spans="1:16" ht="18" thickBot="1" thickTop="1">
      <c r="A291" s="98" t="s">
        <v>605</v>
      </c>
      <c r="B291" s="99" t="s">
        <v>627</v>
      </c>
      <c r="C291" s="99" t="s">
        <v>446</v>
      </c>
      <c r="D291" s="99"/>
      <c r="E291" s="99"/>
      <c r="F291" s="99"/>
      <c r="G291" s="99"/>
      <c r="H291" s="99"/>
      <c r="I291" s="166">
        <f>I292</f>
        <v>2480</v>
      </c>
      <c r="J291" s="166">
        <f>J292</f>
        <v>620</v>
      </c>
      <c r="K291" s="166">
        <f>K292</f>
        <v>581</v>
      </c>
      <c r="L291" s="238">
        <f t="shared" si="22"/>
        <v>93.70967741935485</v>
      </c>
      <c r="M291" s="3"/>
      <c r="N291" s="3"/>
      <c r="O291" s="3"/>
      <c r="P291" s="3"/>
    </row>
    <row r="292" spans="1:12" ht="18" customHeight="1" thickTop="1">
      <c r="A292" s="113" t="s">
        <v>163</v>
      </c>
      <c r="B292" s="114" t="s">
        <v>627</v>
      </c>
      <c r="C292" s="114" t="s">
        <v>446</v>
      </c>
      <c r="D292" s="114" t="s">
        <v>457</v>
      </c>
      <c r="E292" s="114" t="s">
        <v>578</v>
      </c>
      <c r="F292" s="114" t="s">
        <v>586</v>
      </c>
      <c r="G292" s="114"/>
      <c r="H292" s="114"/>
      <c r="I292" s="168">
        <v>2480</v>
      </c>
      <c r="J292" s="185">
        <v>620</v>
      </c>
      <c r="K292" s="185">
        <v>581</v>
      </c>
      <c r="L292" s="242">
        <f t="shared" si="22"/>
        <v>93.70967741935485</v>
      </c>
    </row>
    <row r="293" spans="1:12" ht="17.25" thickBot="1">
      <c r="A293" s="76"/>
      <c r="B293" s="77"/>
      <c r="C293" s="77"/>
      <c r="D293" s="77"/>
      <c r="E293" s="77"/>
      <c r="F293" s="77"/>
      <c r="G293" s="77"/>
      <c r="H293" s="77"/>
      <c r="I293" s="157"/>
      <c r="J293" s="57"/>
      <c r="K293" s="57"/>
      <c r="L293" s="239"/>
    </row>
    <row r="294" spans="1:12" ht="50.25" customHeight="1" thickBot="1" thickTop="1">
      <c r="A294" s="98" t="s">
        <v>607</v>
      </c>
      <c r="B294" s="99" t="s">
        <v>637</v>
      </c>
      <c r="C294" s="98"/>
      <c r="D294" s="98"/>
      <c r="E294" s="98"/>
      <c r="F294" s="98"/>
      <c r="G294" s="98"/>
      <c r="H294" s="98"/>
      <c r="I294" s="173">
        <f aca="true" t="shared" si="23" ref="I294:K295">I295</f>
        <v>13043</v>
      </c>
      <c r="J294" s="173">
        <f t="shared" si="23"/>
        <v>3062</v>
      </c>
      <c r="K294" s="173">
        <f t="shared" si="23"/>
        <v>2361</v>
      </c>
      <c r="L294" s="238">
        <f t="shared" si="22"/>
        <v>77.106466361855</v>
      </c>
    </row>
    <row r="295" spans="1:12" ht="17.25" thickTop="1">
      <c r="A295" s="123" t="s">
        <v>160</v>
      </c>
      <c r="B295" s="139" t="s">
        <v>637</v>
      </c>
      <c r="C295" s="143" t="s">
        <v>446</v>
      </c>
      <c r="D295" s="143" t="s">
        <v>426</v>
      </c>
      <c r="E295" s="102"/>
      <c r="F295" s="102"/>
      <c r="G295" s="102"/>
      <c r="H295" s="102"/>
      <c r="I295" s="175">
        <f t="shared" si="23"/>
        <v>13043</v>
      </c>
      <c r="J295" s="175">
        <f t="shared" si="23"/>
        <v>3062</v>
      </c>
      <c r="K295" s="175">
        <f t="shared" si="23"/>
        <v>2361</v>
      </c>
      <c r="L295" s="242">
        <f t="shared" si="22"/>
        <v>77.106466361855</v>
      </c>
    </row>
    <row r="296" spans="1:12" ht="16.5">
      <c r="A296" s="144" t="s">
        <v>556</v>
      </c>
      <c r="B296" s="142" t="s">
        <v>637</v>
      </c>
      <c r="C296" s="96" t="s">
        <v>446</v>
      </c>
      <c r="D296" s="96" t="s">
        <v>426</v>
      </c>
      <c r="E296" s="96"/>
      <c r="F296" s="96"/>
      <c r="G296" s="96"/>
      <c r="H296" s="96"/>
      <c r="I296" s="57">
        <v>13043</v>
      </c>
      <c r="J296" s="57">
        <v>3062</v>
      </c>
      <c r="K296" s="57">
        <v>2361</v>
      </c>
      <c r="L296" s="239">
        <f t="shared" si="22"/>
        <v>77.106466361855</v>
      </c>
    </row>
    <row r="297" spans="1:12" ht="17.25" thickBot="1">
      <c r="A297" s="50"/>
      <c r="B297" s="134"/>
      <c r="C297" s="50"/>
      <c r="D297" s="50"/>
      <c r="E297" s="50"/>
      <c r="F297" s="50"/>
      <c r="G297" s="50"/>
      <c r="H297" s="50"/>
      <c r="I297" s="62"/>
      <c r="J297" s="57"/>
      <c r="K297" s="57"/>
      <c r="L297" s="239"/>
    </row>
    <row r="298" spans="1:16" ht="18" thickBot="1" thickTop="1">
      <c r="A298" s="98" t="s">
        <v>195</v>
      </c>
      <c r="B298" s="99" t="s">
        <v>639</v>
      </c>
      <c r="C298" s="99"/>
      <c r="D298" s="99"/>
      <c r="E298" s="99"/>
      <c r="F298" s="99"/>
      <c r="G298" s="99"/>
      <c r="H298" s="99"/>
      <c r="I298" s="166">
        <f>I299+I302+I306</f>
        <v>39286</v>
      </c>
      <c r="J298" s="166">
        <f>J299+J302+J306</f>
        <v>9551</v>
      </c>
      <c r="K298" s="166">
        <f>K299+K302+K306</f>
        <v>6863</v>
      </c>
      <c r="L298" s="238">
        <f t="shared" si="22"/>
        <v>71.85635012040625</v>
      </c>
      <c r="M298" s="3"/>
      <c r="N298" s="3"/>
      <c r="O298" s="3"/>
      <c r="P298" s="3"/>
    </row>
    <row r="299" spans="1:16" ht="17.25" thickTop="1">
      <c r="A299" s="72" t="s">
        <v>151</v>
      </c>
      <c r="B299" s="73" t="s">
        <v>639</v>
      </c>
      <c r="C299" s="74" t="s">
        <v>423</v>
      </c>
      <c r="D299" s="74" t="s">
        <v>424</v>
      </c>
      <c r="E299" s="74"/>
      <c r="F299" s="74"/>
      <c r="G299" s="74"/>
      <c r="H299" s="74"/>
      <c r="I299" s="186">
        <f aca="true" t="shared" si="24" ref="I299:K300">I300</f>
        <v>1311</v>
      </c>
      <c r="J299" s="186">
        <f t="shared" si="24"/>
        <v>398</v>
      </c>
      <c r="K299" s="186">
        <f t="shared" si="24"/>
        <v>362</v>
      </c>
      <c r="L299" s="242">
        <f t="shared" si="22"/>
        <v>90.95477386934674</v>
      </c>
      <c r="M299" s="3"/>
      <c r="N299" s="3"/>
      <c r="O299" s="3"/>
      <c r="P299" s="3"/>
    </row>
    <row r="300" spans="1:16" s="5" customFormat="1" ht="49.5">
      <c r="A300" s="76" t="s">
        <v>434</v>
      </c>
      <c r="B300" s="77" t="s">
        <v>639</v>
      </c>
      <c r="C300" s="84"/>
      <c r="D300" s="84"/>
      <c r="E300" s="84"/>
      <c r="F300" s="84"/>
      <c r="G300" s="84"/>
      <c r="H300" s="84"/>
      <c r="I300" s="156">
        <f t="shared" si="24"/>
        <v>1311</v>
      </c>
      <c r="J300" s="156">
        <f t="shared" si="24"/>
        <v>398</v>
      </c>
      <c r="K300" s="156">
        <f t="shared" si="24"/>
        <v>362</v>
      </c>
      <c r="L300" s="239">
        <f t="shared" si="22"/>
        <v>90.95477386934674</v>
      </c>
      <c r="M300" s="4"/>
      <c r="N300" s="4"/>
      <c r="O300" s="4"/>
      <c r="P300" s="4"/>
    </row>
    <row r="301" spans="1:16" s="5" customFormat="1" ht="33">
      <c r="A301" s="140" t="s">
        <v>610</v>
      </c>
      <c r="B301" s="141" t="s">
        <v>639</v>
      </c>
      <c r="C301" s="141" t="s">
        <v>423</v>
      </c>
      <c r="D301" s="141" t="s">
        <v>435</v>
      </c>
      <c r="E301" s="141" t="s">
        <v>427</v>
      </c>
      <c r="F301" s="141" t="s">
        <v>433</v>
      </c>
      <c r="G301" s="141"/>
      <c r="H301" s="141"/>
      <c r="I301" s="184">
        <v>1311</v>
      </c>
      <c r="J301" s="158">
        <v>398</v>
      </c>
      <c r="K301" s="158">
        <v>362</v>
      </c>
      <c r="L301" s="239">
        <f t="shared" si="22"/>
        <v>90.95477386934674</v>
      </c>
      <c r="M301" s="4"/>
      <c r="N301" s="4"/>
      <c r="O301" s="4"/>
      <c r="P301" s="4"/>
    </row>
    <row r="302" spans="1:12" ht="16.5">
      <c r="A302" s="123" t="s">
        <v>160</v>
      </c>
      <c r="B302" s="124" t="s">
        <v>639</v>
      </c>
      <c r="C302" s="124" t="s">
        <v>446</v>
      </c>
      <c r="D302" s="124" t="s">
        <v>424</v>
      </c>
      <c r="E302" s="124"/>
      <c r="F302" s="124"/>
      <c r="G302" s="124"/>
      <c r="H302" s="124"/>
      <c r="I302" s="177">
        <f>I303</f>
        <v>15089</v>
      </c>
      <c r="J302" s="177">
        <f>J303</f>
        <v>3746</v>
      </c>
      <c r="K302" s="177">
        <f>K303</f>
        <v>2642</v>
      </c>
      <c r="L302" s="241">
        <f t="shared" si="22"/>
        <v>70.52856380138815</v>
      </c>
    </row>
    <row r="303" spans="1:12" ht="33">
      <c r="A303" s="76" t="s">
        <v>566</v>
      </c>
      <c r="B303" s="77" t="s">
        <v>639</v>
      </c>
      <c r="C303" s="96" t="s">
        <v>446</v>
      </c>
      <c r="D303" s="96" t="s">
        <v>426</v>
      </c>
      <c r="E303" s="97"/>
      <c r="F303" s="97"/>
      <c r="G303" s="97"/>
      <c r="H303" s="97"/>
      <c r="I303" s="172">
        <f>I304+I305</f>
        <v>15089</v>
      </c>
      <c r="J303" s="172">
        <f>J304+J305</f>
        <v>3746</v>
      </c>
      <c r="K303" s="172">
        <f>K304+K305</f>
        <v>2642</v>
      </c>
      <c r="L303" s="239">
        <f t="shared" si="22"/>
        <v>70.52856380138815</v>
      </c>
    </row>
    <row r="304" spans="1:12" ht="16.5">
      <c r="A304" s="35" t="s">
        <v>611</v>
      </c>
      <c r="B304" s="79" t="s">
        <v>639</v>
      </c>
      <c r="C304" s="97" t="s">
        <v>446</v>
      </c>
      <c r="D304" s="97" t="s">
        <v>426</v>
      </c>
      <c r="E304" s="97" t="s">
        <v>612</v>
      </c>
      <c r="F304" s="97" t="s">
        <v>586</v>
      </c>
      <c r="G304" s="97"/>
      <c r="H304" s="97"/>
      <c r="I304" s="57">
        <v>3971</v>
      </c>
      <c r="J304" s="57">
        <v>976</v>
      </c>
      <c r="K304" s="57">
        <v>707</v>
      </c>
      <c r="L304" s="239">
        <f t="shared" si="22"/>
        <v>72.43852459016394</v>
      </c>
    </row>
    <row r="305" spans="1:12" ht="16.5">
      <c r="A305" s="85" t="s">
        <v>613</v>
      </c>
      <c r="B305" s="91" t="s">
        <v>639</v>
      </c>
      <c r="C305" s="106" t="s">
        <v>446</v>
      </c>
      <c r="D305" s="106" t="s">
        <v>426</v>
      </c>
      <c r="E305" s="106" t="s">
        <v>612</v>
      </c>
      <c r="F305" s="106" t="s">
        <v>586</v>
      </c>
      <c r="G305" s="106"/>
      <c r="H305" s="106"/>
      <c r="I305" s="171">
        <v>11118</v>
      </c>
      <c r="J305" s="171">
        <v>2770</v>
      </c>
      <c r="K305" s="171">
        <v>1935</v>
      </c>
      <c r="L305" s="240">
        <f t="shared" si="22"/>
        <v>69.85559566787003</v>
      </c>
    </row>
    <row r="306" spans="1:16" ht="33">
      <c r="A306" s="93" t="s">
        <v>164</v>
      </c>
      <c r="B306" s="92" t="s">
        <v>639</v>
      </c>
      <c r="C306" s="92" t="s">
        <v>492</v>
      </c>
      <c r="D306" s="92" t="s">
        <v>424</v>
      </c>
      <c r="E306" s="91"/>
      <c r="F306" s="91"/>
      <c r="G306" s="91"/>
      <c r="H306" s="91"/>
      <c r="I306" s="169">
        <f>I307</f>
        <v>22886</v>
      </c>
      <c r="J306" s="169">
        <f>J307</f>
        <v>5407</v>
      </c>
      <c r="K306" s="169">
        <f>K307</f>
        <v>3859</v>
      </c>
      <c r="L306" s="241">
        <f t="shared" si="22"/>
        <v>71.37044571851304</v>
      </c>
      <c r="M306" s="3"/>
      <c r="N306" s="3"/>
      <c r="O306" s="3"/>
      <c r="P306" s="3"/>
    </row>
    <row r="307" spans="1:12" ht="16.5">
      <c r="A307" s="117" t="s">
        <v>165</v>
      </c>
      <c r="B307" s="96" t="s">
        <v>639</v>
      </c>
      <c r="C307" s="96" t="s">
        <v>492</v>
      </c>
      <c r="D307" s="96" t="s">
        <v>423</v>
      </c>
      <c r="E307" s="97"/>
      <c r="F307" s="97"/>
      <c r="G307" s="97"/>
      <c r="H307" s="97"/>
      <c r="I307" s="172">
        <f>SUM(I308:I314)</f>
        <v>22886</v>
      </c>
      <c r="J307" s="172">
        <f>SUM(J308:J314)</f>
        <v>5407</v>
      </c>
      <c r="K307" s="172">
        <f>SUM(K308:K314)</f>
        <v>3859</v>
      </c>
      <c r="L307" s="239">
        <f t="shared" si="22"/>
        <v>71.37044571851304</v>
      </c>
    </row>
    <row r="308" spans="1:12" ht="16.5">
      <c r="A308" s="31" t="s">
        <v>686</v>
      </c>
      <c r="B308" s="97" t="s">
        <v>639</v>
      </c>
      <c r="C308" s="97" t="s">
        <v>492</v>
      </c>
      <c r="D308" s="97" t="s">
        <v>423</v>
      </c>
      <c r="E308" s="97" t="s">
        <v>614</v>
      </c>
      <c r="F308" s="97" t="s">
        <v>615</v>
      </c>
      <c r="G308" s="97"/>
      <c r="H308" s="97"/>
      <c r="I308" s="57">
        <v>5668</v>
      </c>
      <c r="J308" s="57">
        <v>1350</v>
      </c>
      <c r="K308" s="57">
        <v>927</v>
      </c>
      <c r="L308" s="239">
        <f t="shared" si="22"/>
        <v>68.66666666666667</v>
      </c>
    </row>
    <row r="309" spans="1:12" ht="16.5">
      <c r="A309" s="31" t="s">
        <v>616</v>
      </c>
      <c r="B309" s="97" t="s">
        <v>639</v>
      </c>
      <c r="C309" s="97" t="s">
        <v>492</v>
      </c>
      <c r="D309" s="97" t="s">
        <v>423</v>
      </c>
      <c r="E309" s="97" t="s">
        <v>617</v>
      </c>
      <c r="F309" s="97" t="s">
        <v>615</v>
      </c>
      <c r="G309" s="97"/>
      <c r="H309" s="97"/>
      <c r="I309" s="57">
        <v>4952</v>
      </c>
      <c r="J309" s="57">
        <v>1261</v>
      </c>
      <c r="K309" s="57">
        <v>799</v>
      </c>
      <c r="L309" s="239">
        <f t="shared" si="22"/>
        <v>63.36241078509119</v>
      </c>
    </row>
    <row r="310" spans="1:12" ht="16.5">
      <c r="A310" s="31" t="s">
        <v>618</v>
      </c>
      <c r="B310" s="97" t="s">
        <v>639</v>
      </c>
      <c r="C310" s="97" t="s">
        <v>492</v>
      </c>
      <c r="D310" s="97" t="s">
        <v>423</v>
      </c>
      <c r="E310" s="97" t="s">
        <v>617</v>
      </c>
      <c r="F310" s="97" t="s">
        <v>615</v>
      </c>
      <c r="G310" s="97"/>
      <c r="H310" s="97"/>
      <c r="I310" s="57">
        <v>7337</v>
      </c>
      <c r="J310" s="57">
        <v>1904</v>
      </c>
      <c r="K310" s="57">
        <v>1431</v>
      </c>
      <c r="L310" s="239">
        <f t="shared" si="22"/>
        <v>75.15756302521008</v>
      </c>
    </row>
    <row r="311" spans="1:12" ht="16.5">
      <c r="A311" s="31" t="s">
        <v>619</v>
      </c>
      <c r="B311" s="97" t="s">
        <v>639</v>
      </c>
      <c r="C311" s="97" t="s">
        <v>492</v>
      </c>
      <c r="D311" s="97" t="s">
        <v>423</v>
      </c>
      <c r="E311" s="97" t="s">
        <v>620</v>
      </c>
      <c r="F311" s="97" t="s">
        <v>615</v>
      </c>
      <c r="G311" s="97"/>
      <c r="H311" s="97"/>
      <c r="I311" s="57">
        <v>511</v>
      </c>
      <c r="J311" s="57">
        <v>130</v>
      </c>
      <c r="K311" s="57">
        <v>88</v>
      </c>
      <c r="L311" s="239">
        <f t="shared" si="22"/>
        <v>67.6923076923077</v>
      </c>
    </row>
    <row r="312" spans="1:12" ht="16.5">
      <c r="A312" s="31" t="s">
        <v>577</v>
      </c>
      <c r="B312" s="97" t="s">
        <v>639</v>
      </c>
      <c r="C312" s="97" t="s">
        <v>492</v>
      </c>
      <c r="D312" s="97" t="s">
        <v>442</v>
      </c>
      <c r="E312" s="97" t="s">
        <v>621</v>
      </c>
      <c r="F312" s="97" t="s">
        <v>615</v>
      </c>
      <c r="G312" s="97"/>
      <c r="H312" s="97"/>
      <c r="I312" s="57">
        <v>2388</v>
      </c>
      <c r="J312" s="57">
        <v>731</v>
      </c>
      <c r="K312" s="57">
        <v>614</v>
      </c>
      <c r="L312" s="239">
        <f t="shared" si="22"/>
        <v>83.99452804377565</v>
      </c>
    </row>
    <row r="313" spans="1:12" ht="47.25" customHeight="1">
      <c r="A313" s="35" t="s">
        <v>486</v>
      </c>
      <c r="B313" s="79" t="s">
        <v>639</v>
      </c>
      <c r="C313" s="97" t="s">
        <v>492</v>
      </c>
      <c r="D313" s="97" t="s">
        <v>423</v>
      </c>
      <c r="E313" s="97" t="s">
        <v>621</v>
      </c>
      <c r="F313" s="97"/>
      <c r="G313" s="97"/>
      <c r="H313" s="97"/>
      <c r="I313" s="57">
        <v>120</v>
      </c>
      <c r="J313" s="57">
        <v>31</v>
      </c>
      <c r="K313" s="57">
        <v>0</v>
      </c>
      <c r="L313" s="239">
        <f t="shared" si="22"/>
        <v>0</v>
      </c>
    </row>
    <row r="314" spans="1:12" ht="16.5">
      <c r="A314" s="35" t="s">
        <v>622</v>
      </c>
      <c r="B314" s="79" t="s">
        <v>639</v>
      </c>
      <c r="C314" s="97" t="s">
        <v>492</v>
      </c>
      <c r="D314" s="97" t="s">
        <v>442</v>
      </c>
      <c r="E314" s="97"/>
      <c r="F314" s="97"/>
      <c r="G314" s="97"/>
      <c r="H314" s="97"/>
      <c r="I314" s="57">
        <v>1910</v>
      </c>
      <c r="J314" s="57">
        <v>0</v>
      </c>
      <c r="K314" s="57">
        <v>0</v>
      </c>
      <c r="L314" s="239"/>
    </row>
    <row r="315" spans="1:12" ht="17.25" thickBot="1">
      <c r="A315" s="35"/>
      <c r="B315" s="79"/>
      <c r="C315" s="97"/>
      <c r="D315" s="97"/>
      <c r="E315" s="97"/>
      <c r="F315" s="97"/>
      <c r="G315" s="97"/>
      <c r="H315" s="97"/>
      <c r="I315" s="57"/>
      <c r="J315" s="57"/>
      <c r="K315" s="57"/>
      <c r="L315" s="239"/>
    </row>
    <row r="316" spans="1:12" ht="34.5" thickBot="1" thickTop="1">
      <c r="A316" s="98" t="s">
        <v>623</v>
      </c>
      <c r="B316" s="99" t="s">
        <v>648</v>
      </c>
      <c r="C316" s="98"/>
      <c r="D316" s="98"/>
      <c r="E316" s="98"/>
      <c r="F316" s="98"/>
      <c r="G316" s="98"/>
      <c r="H316" s="98"/>
      <c r="I316" s="173">
        <f aca="true" t="shared" si="25" ref="I316:K317">I317</f>
        <v>3500</v>
      </c>
      <c r="J316" s="173">
        <f t="shared" si="25"/>
        <v>875</v>
      </c>
      <c r="K316" s="173">
        <f t="shared" si="25"/>
        <v>509</v>
      </c>
      <c r="L316" s="238">
        <f aca="true" t="shared" si="26" ref="L316:L379">K316/J316*100</f>
        <v>58.17142857142857</v>
      </c>
    </row>
    <row r="317" spans="1:12" ht="33.75" thickTop="1">
      <c r="A317" s="113" t="s">
        <v>164</v>
      </c>
      <c r="B317" s="114" t="s">
        <v>648</v>
      </c>
      <c r="C317" s="114" t="s">
        <v>492</v>
      </c>
      <c r="D317" s="114" t="s">
        <v>424</v>
      </c>
      <c r="E317" s="145"/>
      <c r="F317" s="145"/>
      <c r="G317" s="145"/>
      <c r="H317" s="145"/>
      <c r="I317" s="175">
        <f t="shared" si="25"/>
        <v>3500</v>
      </c>
      <c r="J317" s="175">
        <f t="shared" si="25"/>
        <v>875</v>
      </c>
      <c r="K317" s="175">
        <f t="shared" si="25"/>
        <v>509</v>
      </c>
      <c r="L317" s="242">
        <f t="shared" si="26"/>
        <v>58.17142857142857</v>
      </c>
    </row>
    <row r="318" spans="1:12" ht="19.5" customHeight="1">
      <c r="A318" s="76" t="s">
        <v>166</v>
      </c>
      <c r="B318" s="77" t="s">
        <v>648</v>
      </c>
      <c r="C318" s="77" t="s">
        <v>492</v>
      </c>
      <c r="D318" s="77" t="s">
        <v>435</v>
      </c>
      <c r="E318" s="77" t="s">
        <v>625</v>
      </c>
      <c r="F318" s="77" t="s">
        <v>615</v>
      </c>
      <c r="G318" s="77"/>
      <c r="H318" s="77"/>
      <c r="I318" s="57">
        <v>3500</v>
      </c>
      <c r="J318" s="57">
        <v>875</v>
      </c>
      <c r="K318" s="57">
        <v>509</v>
      </c>
      <c r="L318" s="239">
        <f t="shared" si="26"/>
        <v>58.17142857142857</v>
      </c>
    </row>
    <row r="319" spans="1:12" ht="17.25" thickBot="1">
      <c r="A319" s="35"/>
      <c r="B319" s="79"/>
      <c r="C319" s="97"/>
      <c r="D319" s="97"/>
      <c r="E319" s="97"/>
      <c r="F319" s="97"/>
      <c r="G319" s="97"/>
      <c r="H319" s="97"/>
      <c r="I319" s="57"/>
      <c r="J319" s="57"/>
      <c r="K319" s="57"/>
      <c r="L319" s="239"/>
    </row>
    <row r="320" spans="1:12" ht="18" thickBot="1" thickTop="1">
      <c r="A320" s="98" t="s">
        <v>626</v>
      </c>
      <c r="B320" s="99" t="s">
        <v>655</v>
      </c>
      <c r="C320" s="120"/>
      <c r="D320" s="120"/>
      <c r="E320" s="120"/>
      <c r="F320" s="120"/>
      <c r="G320" s="120"/>
      <c r="H320" s="120"/>
      <c r="I320" s="55">
        <f>I321+I328</f>
        <v>271486</v>
      </c>
      <c r="J320" s="55">
        <f>J321+J328</f>
        <v>51595</v>
      </c>
      <c r="K320" s="55">
        <f>K321+K328</f>
        <v>45901</v>
      </c>
      <c r="L320" s="238">
        <f t="shared" si="26"/>
        <v>88.96404690376974</v>
      </c>
    </row>
    <row r="321" spans="1:12" ht="17.25" thickTop="1">
      <c r="A321" s="93" t="s">
        <v>167</v>
      </c>
      <c r="B321" s="92" t="s">
        <v>655</v>
      </c>
      <c r="C321" s="94" t="s">
        <v>457</v>
      </c>
      <c r="D321" s="94" t="s">
        <v>424</v>
      </c>
      <c r="E321" s="106"/>
      <c r="F321" s="106"/>
      <c r="G321" s="106"/>
      <c r="H321" s="106"/>
      <c r="I321" s="187">
        <f>I322</f>
        <v>268926</v>
      </c>
      <c r="J321" s="187">
        <f>J322</f>
        <v>50956</v>
      </c>
      <c r="K321" s="187">
        <f>K322</f>
        <v>45440</v>
      </c>
      <c r="L321" s="242">
        <f t="shared" si="26"/>
        <v>89.17497448779339</v>
      </c>
    </row>
    <row r="322" spans="1:12" ht="16.5">
      <c r="A322" s="76" t="s">
        <v>460</v>
      </c>
      <c r="B322" s="77" t="s">
        <v>655</v>
      </c>
      <c r="C322" s="96" t="s">
        <v>457</v>
      </c>
      <c r="D322" s="96" t="s">
        <v>423</v>
      </c>
      <c r="E322" s="97"/>
      <c r="F322" s="97"/>
      <c r="G322" s="97"/>
      <c r="H322" s="97"/>
      <c r="I322" s="165">
        <f>SUM(I323:I327)</f>
        <v>268926</v>
      </c>
      <c r="J322" s="165">
        <f>SUM(J323:J327)</f>
        <v>50956</v>
      </c>
      <c r="K322" s="165">
        <f>SUM(K323:K327)</f>
        <v>45440</v>
      </c>
      <c r="L322" s="239">
        <f t="shared" si="26"/>
        <v>89.17497448779339</v>
      </c>
    </row>
    <row r="323" spans="1:12" ht="16.5">
      <c r="A323" s="83" t="s">
        <v>626</v>
      </c>
      <c r="B323" s="84" t="s">
        <v>655</v>
      </c>
      <c r="C323" s="97" t="s">
        <v>457</v>
      </c>
      <c r="D323" s="97" t="s">
        <v>423</v>
      </c>
      <c r="E323" s="97" t="s">
        <v>628</v>
      </c>
      <c r="F323" s="97"/>
      <c r="G323" s="97"/>
      <c r="H323" s="97"/>
      <c r="I323" s="176">
        <v>250011</v>
      </c>
      <c r="J323" s="57">
        <v>46144</v>
      </c>
      <c r="K323" s="57">
        <v>43419</v>
      </c>
      <c r="L323" s="239">
        <f t="shared" si="26"/>
        <v>94.09457350901526</v>
      </c>
    </row>
    <row r="324" spans="1:12" ht="16.5">
      <c r="A324" s="35" t="s">
        <v>629</v>
      </c>
      <c r="B324" s="79" t="s">
        <v>655</v>
      </c>
      <c r="C324" s="97" t="s">
        <v>457</v>
      </c>
      <c r="D324" s="97" t="s">
        <v>423</v>
      </c>
      <c r="E324" s="97" t="s">
        <v>440</v>
      </c>
      <c r="F324" s="97" t="s">
        <v>630</v>
      </c>
      <c r="G324" s="97"/>
      <c r="H324" s="97"/>
      <c r="I324" s="176">
        <v>18315</v>
      </c>
      <c r="J324" s="57">
        <v>4578</v>
      </c>
      <c r="K324" s="57">
        <v>2010</v>
      </c>
      <c r="L324" s="239">
        <f t="shared" si="26"/>
        <v>43.90563564875492</v>
      </c>
    </row>
    <row r="325" spans="1:12" ht="16.5">
      <c r="A325" s="35" t="s">
        <v>631</v>
      </c>
      <c r="B325" s="79" t="s">
        <v>655</v>
      </c>
      <c r="C325" s="97" t="s">
        <v>457</v>
      </c>
      <c r="D325" s="97" t="s">
        <v>423</v>
      </c>
      <c r="E325" s="97" t="s">
        <v>440</v>
      </c>
      <c r="F325" s="97" t="s">
        <v>632</v>
      </c>
      <c r="G325" s="97"/>
      <c r="H325" s="97"/>
      <c r="I325" s="176">
        <v>158</v>
      </c>
      <c r="J325" s="57">
        <v>40</v>
      </c>
      <c r="K325" s="57">
        <v>0</v>
      </c>
      <c r="L325" s="239">
        <f t="shared" si="26"/>
        <v>0</v>
      </c>
    </row>
    <row r="326" spans="1:12" ht="64.5" customHeight="1">
      <c r="A326" s="35" t="s">
        <v>633</v>
      </c>
      <c r="B326" s="79" t="s">
        <v>655</v>
      </c>
      <c r="C326" s="97" t="s">
        <v>457</v>
      </c>
      <c r="D326" s="97" t="s">
        <v>423</v>
      </c>
      <c r="E326" s="97"/>
      <c r="F326" s="97"/>
      <c r="G326" s="97"/>
      <c r="H326" s="97"/>
      <c r="I326" s="176">
        <v>280</v>
      </c>
      <c r="J326" s="57">
        <v>140</v>
      </c>
      <c r="K326" s="57">
        <v>11</v>
      </c>
      <c r="L326" s="239">
        <f t="shared" si="26"/>
        <v>7.857142857142857</v>
      </c>
    </row>
    <row r="327" spans="1:12" ht="50.25" customHeight="1">
      <c r="A327" s="85" t="s">
        <v>486</v>
      </c>
      <c r="B327" s="91" t="s">
        <v>655</v>
      </c>
      <c r="C327" s="106" t="s">
        <v>457</v>
      </c>
      <c r="D327" s="106" t="s">
        <v>423</v>
      </c>
      <c r="E327" s="106"/>
      <c r="F327" s="106"/>
      <c r="G327" s="106"/>
      <c r="H327" s="106"/>
      <c r="I327" s="188">
        <v>162</v>
      </c>
      <c r="J327" s="171">
        <v>54</v>
      </c>
      <c r="K327" s="171">
        <v>0</v>
      </c>
      <c r="L327" s="240">
        <f t="shared" si="26"/>
        <v>0</v>
      </c>
    </row>
    <row r="328" spans="1:12" ht="16.5">
      <c r="A328" s="93" t="s">
        <v>169</v>
      </c>
      <c r="B328" s="92" t="s">
        <v>655</v>
      </c>
      <c r="C328" s="94" t="s">
        <v>467</v>
      </c>
      <c r="D328" s="94" t="s">
        <v>424</v>
      </c>
      <c r="E328" s="106"/>
      <c r="F328" s="106"/>
      <c r="G328" s="106"/>
      <c r="H328" s="106"/>
      <c r="I328" s="163">
        <f>I329</f>
        <v>2560</v>
      </c>
      <c r="J328" s="163">
        <f>J329</f>
        <v>639</v>
      </c>
      <c r="K328" s="163">
        <f>K329</f>
        <v>461</v>
      </c>
      <c r="L328" s="240">
        <f t="shared" si="26"/>
        <v>72.14397496087636</v>
      </c>
    </row>
    <row r="329" spans="1:12" ht="16.5">
      <c r="A329" s="76" t="s">
        <v>171</v>
      </c>
      <c r="B329" s="77" t="s">
        <v>655</v>
      </c>
      <c r="C329" s="96" t="s">
        <v>467</v>
      </c>
      <c r="D329" s="96" t="s">
        <v>430</v>
      </c>
      <c r="E329" s="96"/>
      <c r="F329" s="97"/>
      <c r="G329" s="97"/>
      <c r="H329" s="97"/>
      <c r="I329" s="172">
        <f>I330+I331</f>
        <v>2560</v>
      </c>
      <c r="J329" s="172">
        <f>J330+J331</f>
        <v>639</v>
      </c>
      <c r="K329" s="172">
        <f>K330+K331</f>
        <v>461</v>
      </c>
      <c r="L329" s="239">
        <f t="shared" si="26"/>
        <v>72.14397496087636</v>
      </c>
    </row>
    <row r="330" spans="1:12" ht="33">
      <c r="A330" s="35" t="s">
        <v>634</v>
      </c>
      <c r="B330" s="79" t="s">
        <v>655</v>
      </c>
      <c r="C330" s="146">
        <v>10</v>
      </c>
      <c r="D330" s="97" t="s">
        <v>430</v>
      </c>
      <c r="E330" s="97" t="s">
        <v>440</v>
      </c>
      <c r="F330" s="97" t="s">
        <v>635</v>
      </c>
      <c r="G330" s="97"/>
      <c r="H330" s="97"/>
      <c r="I330" s="176">
        <v>1846</v>
      </c>
      <c r="J330" s="57">
        <v>461</v>
      </c>
      <c r="K330" s="57">
        <v>461</v>
      </c>
      <c r="L330" s="239">
        <f t="shared" si="26"/>
        <v>100</v>
      </c>
    </row>
    <row r="331" spans="1:12" ht="64.5" customHeight="1">
      <c r="A331" s="35" t="s">
        <v>633</v>
      </c>
      <c r="B331" s="79" t="s">
        <v>655</v>
      </c>
      <c r="C331" s="146">
        <v>10</v>
      </c>
      <c r="D331" s="97" t="s">
        <v>430</v>
      </c>
      <c r="E331" s="97"/>
      <c r="F331" s="97"/>
      <c r="G331" s="97"/>
      <c r="H331" s="97"/>
      <c r="I331" s="176">
        <v>714</v>
      </c>
      <c r="J331" s="57">
        <v>178</v>
      </c>
      <c r="K331" s="57">
        <v>0</v>
      </c>
      <c r="L331" s="239">
        <f t="shared" si="26"/>
        <v>0</v>
      </c>
    </row>
    <row r="332" spans="1:12" ht="17.25" thickBot="1">
      <c r="A332" s="35"/>
      <c r="B332" s="79"/>
      <c r="C332" s="97"/>
      <c r="D332" s="97"/>
      <c r="E332" s="97"/>
      <c r="F332" s="97"/>
      <c r="G332" s="97"/>
      <c r="H332" s="97"/>
      <c r="I332" s="176"/>
      <c r="J332" s="57"/>
      <c r="K332" s="57"/>
      <c r="L332" s="239"/>
    </row>
    <row r="333" spans="1:12" ht="34.5" thickBot="1" thickTop="1">
      <c r="A333" s="98" t="s">
        <v>636</v>
      </c>
      <c r="B333" s="99" t="s">
        <v>608</v>
      </c>
      <c r="C333" s="120"/>
      <c r="D333" s="120"/>
      <c r="E333" s="120"/>
      <c r="F333" s="120"/>
      <c r="G333" s="120"/>
      <c r="H333" s="120"/>
      <c r="I333" s="55">
        <f aca="true" t="shared" si="27" ref="I333:K334">I334</f>
        <v>15099</v>
      </c>
      <c r="J333" s="55">
        <f t="shared" si="27"/>
        <v>3440</v>
      </c>
      <c r="K333" s="55">
        <f t="shared" si="27"/>
        <v>2403</v>
      </c>
      <c r="L333" s="238">
        <f t="shared" si="26"/>
        <v>69.85465116279069</v>
      </c>
    </row>
    <row r="334" spans="1:12" ht="17.25" thickTop="1">
      <c r="A334" s="93" t="s">
        <v>167</v>
      </c>
      <c r="B334" s="92" t="s">
        <v>608</v>
      </c>
      <c r="C334" s="94" t="s">
        <v>457</v>
      </c>
      <c r="D334" s="94" t="s">
        <v>424</v>
      </c>
      <c r="E334" s="106"/>
      <c r="F334" s="106"/>
      <c r="G334" s="106"/>
      <c r="H334" s="106"/>
      <c r="I334" s="187">
        <f t="shared" si="27"/>
        <v>15099</v>
      </c>
      <c r="J334" s="187">
        <f t="shared" si="27"/>
        <v>3440</v>
      </c>
      <c r="K334" s="187">
        <f t="shared" si="27"/>
        <v>2403</v>
      </c>
      <c r="L334" s="242">
        <f t="shared" si="26"/>
        <v>69.85465116279069</v>
      </c>
    </row>
    <row r="335" spans="1:12" ht="16.5">
      <c r="A335" s="76" t="s">
        <v>460</v>
      </c>
      <c r="B335" s="77" t="s">
        <v>608</v>
      </c>
      <c r="C335" s="96" t="s">
        <v>457</v>
      </c>
      <c r="D335" s="96" t="s">
        <v>423</v>
      </c>
      <c r="E335" s="97"/>
      <c r="F335" s="97"/>
      <c r="G335" s="97"/>
      <c r="H335" s="97"/>
      <c r="I335" s="165">
        <f>SUM(I336:I337)</f>
        <v>15099</v>
      </c>
      <c r="J335" s="165">
        <f>SUM(J336:J337)</f>
        <v>3440</v>
      </c>
      <c r="K335" s="165">
        <f>SUM(K336:K337)</f>
        <v>2403</v>
      </c>
      <c r="L335" s="239">
        <f t="shared" si="26"/>
        <v>69.85465116279069</v>
      </c>
    </row>
    <row r="336" spans="1:12" ht="33">
      <c r="A336" s="83" t="s">
        <v>636</v>
      </c>
      <c r="B336" s="84" t="s">
        <v>608</v>
      </c>
      <c r="C336" s="97" t="s">
        <v>457</v>
      </c>
      <c r="D336" s="97" t="s">
        <v>423</v>
      </c>
      <c r="E336" s="97" t="s">
        <v>628</v>
      </c>
      <c r="F336" s="97"/>
      <c r="G336" s="97"/>
      <c r="H336" s="97"/>
      <c r="I336" s="57">
        <v>14751</v>
      </c>
      <c r="J336" s="57">
        <v>3353</v>
      </c>
      <c r="K336" s="57">
        <v>2403</v>
      </c>
      <c r="L336" s="239">
        <f t="shared" si="26"/>
        <v>71.66716373396957</v>
      </c>
    </row>
    <row r="337" spans="1:12" ht="16.5">
      <c r="A337" s="35" t="s">
        <v>631</v>
      </c>
      <c r="B337" s="79" t="s">
        <v>608</v>
      </c>
      <c r="C337" s="97" t="s">
        <v>457</v>
      </c>
      <c r="D337" s="97" t="s">
        <v>423</v>
      </c>
      <c r="E337" s="97" t="s">
        <v>440</v>
      </c>
      <c r="F337" s="97" t="s">
        <v>632</v>
      </c>
      <c r="G337" s="97"/>
      <c r="H337" s="97"/>
      <c r="I337" s="57">
        <v>348</v>
      </c>
      <c r="J337" s="57">
        <v>87</v>
      </c>
      <c r="K337" s="57">
        <v>0</v>
      </c>
      <c r="L337" s="239">
        <f t="shared" si="26"/>
        <v>0</v>
      </c>
    </row>
    <row r="338" spans="1:12" ht="17.25" thickBot="1">
      <c r="A338" s="35"/>
      <c r="B338" s="79"/>
      <c r="C338" s="97"/>
      <c r="D338" s="97"/>
      <c r="E338" s="97"/>
      <c r="F338" s="97"/>
      <c r="G338" s="97"/>
      <c r="H338" s="97"/>
      <c r="I338" s="57"/>
      <c r="J338" s="57"/>
      <c r="K338" s="57"/>
      <c r="L338" s="239"/>
    </row>
    <row r="339" spans="1:12" ht="34.5" thickBot="1" thickTop="1">
      <c r="A339" s="98" t="s">
        <v>638</v>
      </c>
      <c r="B339" s="99" t="s">
        <v>657</v>
      </c>
      <c r="C339" s="100"/>
      <c r="D339" s="100"/>
      <c r="E339" s="100"/>
      <c r="F339" s="100"/>
      <c r="G339" s="100"/>
      <c r="H339" s="100"/>
      <c r="I339" s="166">
        <f>I340</f>
        <v>150</v>
      </c>
      <c r="J339" s="166">
        <f>J340</f>
        <v>0</v>
      </c>
      <c r="K339" s="166">
        <f>K340</f>
        <v>0</v>
      </c>
      <c r="L339" s="238"/>
    </row>
    <row r="340" spans="1:12" ht="50.25" thickTop="1">
      <c r="A340" s="113" t="s">
        <v>456</v>
      </c>
      <c r="B340" s="114" t="s">
        <v>657</v>
      </c>
      <c r="C340" s="114" t="s">
        <v>430</v>
      </c>
      <c r="D340" s="114" t="s">
        <v>457</v>
      </c>
      <c r="E340" s="114" t="s">
        <v>458</v>
      </c>
      <c r="F340" s="114" t="s">
        <v>459</v>
      </c>
      <c r="G340" s="114"/>
      <c r="H340" s="114"/>
      <c r="I340" s="168">
        <v>150</v>
      </c>
      <c r="J340" s="185">
        <v>0</v>
      </c>
      <c r="K340" s="185">
        <v>0</v>
      </c>
      <c r="L340" s="242"/>
    </row>
    <row r="341" spans="1:12" ht="17.25" thickBot="1">
      <c r="A341" s="35"/>
      <c r="B341" s="79"/>
      <c r="C341" s="97"/>
      <c r="D341" s="97"/>
      <c r="E341" s="97"/>
      <c r="F341" s="97"/>
      <c r="G341" s="97"/>
      <c r="H341" s="97"/>
      <c r="I341" s="57"/>
      <c r="J341" s="57"/>
      <c r="K341" s="57"/>
      <c r="L341" s="239"/>
    </row>
    <row r="342" spans="1:12" ht="34.5" thickBot="1" thickTop="1">
      <c r="A342" s="98" t="s">
        <v>196</v>
      </c>
      <c r="B342" s="99" t="s">
        <v>698</v>
      </c>
      <c r="C342" s="116"/>
      <c r="D342" s="116"/>
      <c r="E342" s="147"/>
      <c r="F342" s="147"/>
      <c r="G342" s="147"/>
      <c r="H342" s="147"/>
      <c r="I342" s="173">
        <f>I343+I346+I352</f>
        <v>46399</v>
      </c>
      <c r="J342" s="173">
        <f>J343+J346+J352</f>
        <v>13023</v>
      </c>
      <c r="K342" s="173">
        <f>K343+K346+K352</f>
        <v>8411</v>
      </c>
      <c r="L342" s="238">
        <f t="shared" si="26"/>
        <v>64.58573293403977</v>
      </c>
    </row>
    <row r="343" spans="1:16" ht="17.25" thickTop="1">
      <c r="A343" s="72" t="s">
        <v>151</v>
      </c>
      <c r="B343" s="73" t="s">
        <v>698</v>
      </c>
      <c r="C343" s="74" t="s">
        <v>423</v>
      </c>
      <c r="D343" s="74" t="s">
        <v>424</v>
      </c>
      <c r="E343" s="74"/>
      <c r="F343" s="74"/>
      <c r="G343" s="74"/>
      <c r="H343" s="74"/>
      <c r="I343" s="186">
        <f aca="true" t="shared" si="28" ref="I343:K344">I344</f>
        <v>1405</v>
      </c>
      <c r="J343" s="186">
        <f t="shared" si="28"/>
        <v>454</v>
      </c>
      <c r="K343" s="186">
        <f t="shared" si="28"/>
        <v>430</v>
      </c>
      <c r="L343" s="242">
        <f t="shared" si="26"/>
        <v>94.7136563876652</v>
      </c>
      <c r="M343" s="3"/>
      <c r="N343" s="3"/>
      <c r="O343" s="3"/>
      <c r="P343" s="3"/>
    </row>
    <row r="344" spans="1:16" s="5" customFormat="1" ht="49.5">
      <c r="A344" s="76" t="s">
        <v>434</v>
      </c>
      <c r="B344" s="77" t="s">
        <v>698</v>
      </c>
      <c r="C344" s="142" t="s">
        <v>423</v>
      </c>
      <c r="D344" s="142" t="s">
        <v>435</v>
      </c>
      <c r="E344" s="84"/>
      <c r="F344" s="84"/>
      <c r="G344" s="84"/>
      <c r="H344" s="84"/>
      <c r="I344" s="156">
        <f t="shared" si="28"/>
        <v>1405</v>
      </c>
      <c r="J344" s="156">
        <f t="shared" si="28"/>
        <v>454</v>
      </c>
      <c r="K344" s="156">
        <f t="shared" si="28"/>
        <v>430</v>
      </c>
      <c r="L344" s="239">
        <f t="shared" si="26"/>
        <v>94.7136563876652</v>
      </c>
      <c r="M344" s="4"/>
      <c r="N344" s="4"/>
      <c r="O344" s="4"/>
      <c r="P344" s="4"/>
    </row>
    <row r="345" spans="1:16" s="5" customFormat="1" ht="33">
      <c r="A345" s="140" t="s">
        <v>640</v>
      </c>
      <c r="B345" s="141" t="s">
        <v>698</v>
      </c>
      <c r="C345" s="141" t="s">
        <v>423</v>
      </c>
      <c r="D345" s="141" t="s">
        <v>435</v>
      </c>
      <c r="E345" s="141" t="s">
        <v>427</v>
      </c>
      <c r="F345" s="141" t="s">
        <v>433</v>
      </c>
      <c r="G345" s="141"/>
      <c r="H345" s="141"/>
      <c r="I345" s="184">
        <v>1405</v>
      </c>
      <c r="J345" s="184">
        <v>454</v>
      </c>
      <c r="K345" s="184">
        <v>430</v>
      </c>
      <c r="L345" s="240">
        <f t="shared" si="26"/>
        <v>94.7136563876652</v>
      </c>
      <c r="M345" s="4"/>
      <c r="N345" s="4"/>
      <c r="O345" s="4"/>
      <c r="P345" s="4"/>
    </row>
    <row r="346" spans="1:12" ht="16.5">
      <c r="A346" s="93" t="s">
        <v>167</v>
      </c>
      <c r="B346" s="92" t="s">
        <v>698</v>
      </c>
      <c r="C346" s="94" t="s">
        <v>457</v>
      </c>
      <c r="D346" s="94" t="s">
        <v>424</v>
      </c>
      <c r="E346" s="95"/>
      <c r="F346" s="95"/>
      <c r="G346" s="95"/>
      <c r="H346" s="95"/>
      <c r="I346" s="163">
        <f>I347</f>
        <v>15097</v>
      </c>
      <c r="J346" s="163">
        <f>J347</f>
        <v>4697</v>
      </c>
      <c r="K346" s="163">
        <f>K347</f>
        <v>2900</v>
      </c>
      <c r="L346" s="241">
        <f t="shared" si="26"/>
        <v>61.741537151373215</v>
      </c>
    </row>
    <row r="347" spans="1:12" ht="16.5">
      <c r="A347" s="76" t="s">
        <v>168</v>
      </c>
      <c r="B347" s="77" t="s">
        <v>698</v>
      </c>
      <c r="C347" s="96" t="s">
        <v>457</v>
      </c>
      <c r="D347" s="96" t="s">
        <v>426</v>
      </c>
      <c r="E347" s="97"/>
      <c r="F347" s="97"/>
      <c r="G347" s="97"/>
      <c r="H347" s="97"/>
      <c r="I347" s="165">
        <f>I348+I349+I350+I351</f>
        <v>15097</v>
      </c>
      <c r="J347" s="165">
        <f>J348+J349+J350+J351</f>
        <v>4697</v>
      </c>
      <c r="K347" s="165">
        <f>K348+K349+K350+K351</f>
        <v>2900</v>
      </c>
      <c r="L347" s="239">
        <f t="shared" si="26"/>
        <v>61.741537151373215</v>
      </c>
    </row>
    <row r="348" spans="1:12" ht="16.5">
      <c r="A348" s="35" t="s">
        <v>577</v>
      </c>
      <c r="B348" s="79" t="s">
        <v>698</v>
      </c>
      <c r="C348" s="97" t="s">
        <v>457</v>
      </c>
      <c r="D348" s="97" t="s">
        <v>426</v>
      </c>
      <c r="E348" s="97" t="s">
        <v>641</v>
      </c>
      <c r="F348" s="97" t="s">
        <v>642</v>
      </c>
      <c r="G348" s="97"/>
      <c r="H348" s="97"/>
      <c r="I348" s="176">
        <v>3153</v>
      </c>
      <c r="J348" s="57">
        <v>1008</v>
      </c>
      <c r="K348" s="57">
        <v>803</v>
      </c>
      <c r="L348" s="239">
        <f t="shared" si="26"/>
        <v>79.6626984126984</v>
      </c>
    </row>
    <row r="349" spans="1:12" ht="16.5">
      <c r="A349" s="35" t="s">
        <v>190</v>
      </c>
      <c r="B349" s="79" t="s">
        <v>698</v>
      </c>
      <c r="C349" s="97" t="s">
        <v>457</v>
      </c>
      <c r="D349" s="97" t="s">
        <v>426</v>
      </c>
      <c r="E349" s="97" t="s">
        <v>641</v>
      </c>
      <c r="F349" s="97" t="s">
        <v>642</v>
      </c>
      <c r="G349" s="97"/>
      <c r="H349" s="97"/>
      <c r="I349" s="176">
        <v>9994</v>
      </c>
      <c r="J349" s="57">
        <v>3016</v>
      </c>
      <c r="K349" s="57">
        <v>1702</v>
      </c>
      <c r="L349" s="239">
        <f t="shared" si="26"/>
        <v>56.43236074270557</v>
      </c>
    </row>
    <row r="350" spans="1:12" ht="33">
      <c r="A350" s="35" t="s">
        <v>643</v>
      </c>
      <c r="B350" s="79" t="s">
        <v>698</v>
      </c>
      <c r="C350" s="97" t="s">
        <v>457</v>
      </c>
      <c r="D350" s="97" t="s">
        <v>426</v>
      </c>
      <c r="E350" s="97" t="s">
        <v>641</v>
      </c>
      <c r="F350" s="97" t="s">
        <v>642</v>
      </c>
      <c r="G350" s="97"/>
      <c r="H350" s="97"/>
      <c r="I350" s="176">
        <v>1500</v>
      </c>
      <c r="J350" s="57">
        <v>561</v>
      </c>
      <c r="K350" s="57">
        <v>395</v>
      </c>
      <c r="L350" s="239">
        <f t="shared" si="26"/>
        <v>70.40998217468805</v>
      </c>
    </row>
    <row r="351" spans="1:12" ht="54" customHeight="1">
      <c r="A351" s="35" t="s">
        <v>486</v>
      </c>
      <c r="B351" s="79" t="s">
        <v>698</v>
      </c>
      <c r="C351" s="97" t="s">
        <v>457</v>
      </c>
      <c r="D351" s="97" t="s">
        <v>426</v>
      </c>
      <c r="E351" s="97"/>
      <c r="F351" s="97"/>
      <c r="G351" s="97"/>
      <c r="H351" s="97"/>
      <c r="I351" s="176">
        <v>450</v>
      </c>
      <c r="J351" s="57">
        <v>112</v>
      </c>
      <c r="K351" s="57">
        <v>0</v>
      </c>
      <c r="L351" s="240">
        <f t="shared" si="26"/>
        <v>0</v>
      </c>
    </row>
    <row r="352" spans="1:12" ht="16.5">
      <c r="A352" s="123" t="s">
        <v>160</v>
      </c>
      <c r="B352" s="124" t="s">
        <v>698</v>
      </c>
      <c r="C352" s="124" t="s">
        <v>446</v>
      </c>
      <c r="D352" s="124" t="s">
        <v>424</v>
      </c>
      <c r="E352" s="124"/>
      <c r="F352" s="124"/>
      <c r="G352" s="124"/>
      <c r="H352" s="124"/>
      <c r="I352" s="177">
        <f>SUM(I354:I356)</f>
        <v>29897</v>
      </c>
      <c r="J352" s="177">
        <f>SUM(J354:J356)</f>
        <v>7872</v>
      </c>
      <c r="K352" s="177">
        <f>SUM(K354:K356)</f>
        <v>5081</v>
      </c>
      <c r="L352" s="240">
        <f t="shared" si="26"/>
        <v>64.54522357723577</v>
      </c>
    </row>
    <row r="353" spans="1:12" ht="16.5">
      <c r="A353" s="138" t="s">
        <v>556</v>
      </c>
      <c r="B353" s="139" t="s">
        <v>698</v>
      </c>
      <c r="C353" s="139" t="s">
        <v>446</v>
      </c>
      <c r="D353" s="139" t="s">
        <v>426</v>
      </c>
      <c r="E353" s="139"/>
      <c r="F353" s="139"/>
      <c r="G353" s="139"/>
      <c r="H353" s="139"/>
      <c r="I353" s="170">
        <f>SUM(I354:I356)</f>
        <v>29897</v>
      </c>
      <c r="J353" s="170">
        <f>SUM(J354:J356)</f>
        <v>7872</v>
      </c>
      <c r="K353" s="170">
        <f>SUM(K354:K356)</f>
        <v>5081</v>
      </c>
      <c r="L353" s="241">
        <f t="shared" si="26"/>
        <v>64.54522357723577</v>
      </c>
    </row>
    <row r="354" spans="1:12" ht="16.5">
      <c r="A354" s="35" t="s">
        <v>644</v>
      </c>
      <c r="B354" s="79" t="s">
        <v>698</v>
      </c>
      <c r="C354" s="97" t="s">
        <v>446</v>
      </c>
      <c r="D354" s="97" t="s">
        <v>426</v>
      </c>
      <c r="E354" s="97" t="s">
        <v>612</v>
      </c>
      <c r="F354" s="97" t="s">
        <v>586</v>
      </c>
      <c r="G354" s="97"/>
      <c r="H354" s="97"/>
      <c r="I354" s="176">
        <v>5141</v>
      </c>
      <c r="J354" s="57">
        <v>1325</v>
      </c>
      <c r="K354" s="57">
        <v>886</v>
      </c>
      <c r="L354" s="239">
        <f t="shared" si="26"/>
        <v>66.8679245283019</v>
      </c>
    </row>
    <row r="355" spans="1:12" ht="16.5">
      <c r="A355" s="35" t="s">
        <v>645</v>
      </c>
      <c r="B355" s="79" t="s">
        <v>698</v>
      </c>
      <c r="C355" s="97" t="s">
        <v>446</v>
      </c>
      <c r="D355" s="97" t="s">
        <v>426</v>
      </c>
      <c r="E355" s="97" t="s">
        <v>612</v>
      </c>
      <c r="F355" s="97" t="s">
        <v>586</v>
      </c>
      <c r="G355" s="97"/>
      <c r="H355" s="97"/>
      <c r="I355" s="176">
        <v>15073</v>
      </c>
      <c r="J355" s="57">
        <v>4142</v>
      </c>
      <c r="K355" s="57">
        <v>2664</v>
      </c>
      <c r="L355" s="239">
        <f t="shared" si="26"/>
        <v>64.31675519072911</v>
      </c>
    </row>
    <row r="356" spans="1:12" ht="16.5">
      <c r="A356" s="35" t="s">
        <v>646</v>
      </c>
      <c r="B356" s="79" t="s">
        <v>698</v>
      </c>
      <c r="C356" s="97" t="s">
        <v>446</v>
      </c>
      <c r="D356" s="97" t="s">
        <v>426</v>
      </c>
      <c r="E356" s="97" t="s">
        <v>612</v>
      </c>
      <c r="F356" s="97" t="s">
        <v>586</v>
      </c>
      <c r="G356" s="97"/>
      <c r="H356" s="97"/>
      <c r="I356" s="176">
        <v>9683</v>
      </c>
      <c r="J356" s="57">
        <v>2405</v>
      </c>
      <c r="K356" s="57">
        <v>1531</v>
      </c>
      <c r="L356" s="239">
        <f t="shared" si="26"/>
        <v>63.659043659043654</v>
      </c>
    </row>
    <row r="357" spans="1:12" ht="17.25" thickBot="1">
      <c r="A357" s="35"/>
      <c r="B357" s="79"/>
      <c r="C357" s="97"/>
      <c r="D357" s="97"/>
      <c r="E357" s="97"/>
      <c r="F357" s="97"/>
      <c r="G357" s="97"/>
      <c r="H357" s="97"/>
      <c r="I357" s="176"/>
      <c r="J357" s="57"/>
      <c r="K357" s="57"/>
      <c r="L357" s="239"/>
    </row>
    <row r="358" spans="1:12" ht="34.5" thickBot="1" thickTop="1">
      <c r="A358" s="98" t="s">
        <v>647</v>
      </c>
      <c r="B358" s="99" t="s">
        <v>699</v>
      </c>
      <c r="C358" s="116"/>
      <c r="D358" s="116"/>
      <c r="E358" s="116"/>
      <c r="F358" s="116"/>
      <c r="G358" s="116"/>
      <c r="H358" s="116"/>
      <c r="I358" s="173">
        <f>I359+I363</f>
        <v>113582</v>
      </c>
      <c r="J358" s="173">
        <f>J359+J363</f>
        <v>27987</v>
      </c>
      <c r="K358" s="173">
        <f>K359+K363</f>
        <v>17924</v>
      </c>
      <c r="L358" s="238">
        <f t="shared" si="26"/>
        <v>64.04402043806053</v>
      </c>
    </row>
    <row r="359" spans="1:12" s="6" customFormat="1" ht="17.25" thickTop="1">
      <c r="A359" s="93" t="s">
        <v>167</v>
      </c>
      <c r="B359" s="92" t="s">
        <v>699</v>
      </c>
      <c r="C359" s="94" t="s">
        <v>457</v>
      </c>
      <c r="D359" s="94" t="s">
        <v>424</v>
      </c>
      <c r="E359" s="106"/>
      <c r="F359" s="106"/>
      <c r="G359" s="106"/>
      <c r="H359" s="106"/>
      <c r="I359" s="187">
        <f>I360</f>
        <v>7938</v>
      </c>
      <c r="J359" s="187">
        <f>J360</f>
        <v>1984</v>
      </c>
      <c r="K359" s="187">
        <f>K360</f>
        <v>798</v>
      </c>
      <c r="L359" s="242">
        <f t="shared" si="26"/>
        <v>40.221774193548384</v>
      </c>
    </row>
    <row r="360" spans="1:12" s="6" customFormat="1" ht="16.5">
      <c r="A360" s="76" t="s">
        <v>460</v>
      </c>
      <c r="B360" s="77" t="s">
        <v>699</v>
      </c>
      <c r="C360" s="96" t="s">
        <v>457</v>
      </c>
      <c r="D360" s="96" t="s">
        <v>423</v>
      </c>
      <c r="E360" s="97"/>
      <c r="F360" s="97"/>
      <c r="G360" s="97"/>
      <c r="H360" s="97"/>
      <c r="I360" s="165">
        <f>SUM(I361:I362)</f>
        <v>7938</v>
      </c>
      <c r="J360" s="165">
        <f>SUM(J361:J362)</f>
        <v>1984</v>
      </c>
      <c r="K360" s="165">
        <f>SUM(K361:K362)</f>
        <v>798</v>
      </c>
      <c r="L360" s="239">
        <f t="shared" si="26"/>
        <v>40.221774193548384</v>
      </c>
    </row>
    <row r="361" spans="1:12" s="6" customFormat="1" ht="36" customHeight="1">
      <c r="A361" s="83" t="s">
        <v>649</v>
      </c>
      <c r="B361" s="84" t="s">
        <v>699</v>
      </c>
      <c r="C361" s="148" t="s">
        <v>457</v>
      </c>
      <c r="D361" s="148" t="s">
        <v>423</v>
      </c>
      <c r="E361" s="148"/>
      <c r="F361" s="148"/>
      <c r="G361" s="148"/>
      <c r="H361" s="148"/>
      <c r="I361" s="59">
        <v>150</v>
      </c>
      <c r="J361" s="59">
        <v>37</v>
      </c>
      <c r="K361" s="59">
        <v>0</v>
      </c>
      <c r="L361" s="239">
        <f t="shared" si="26"/>
        <v>0</v>
      </c>
    </row>
    <row r="362" spans="1:12" s="6" customFormat="1" ht="16.5">
      <c r="A362" s="85" t="s">
        <v>631</v>
      </c>
      <c r="B362" s="91" t="s">
        <v>699</v>
      </c>
      <c r="C362" s="149" t="s">
        <v>457</v>
      </c>
      <c r="D362" s="149" t="s">
        <v>423</v>
      </c>
      <c r="E362" s="149" t="s">
        <v>440</v>
      </c>
      <c r="F362" s="149" t="s">
        <v>632</v>
      </c>
      <c r="G362" s="149"/>
      <c r="H362" s="149"/>
      <c r="I362" s="189">
        <v>7788</v>
      </c>
      <c r="J362" s="189">
        <v>1947</v>
      </c>
      <c r="K362" s="189">
        <v>798</v>
      </c>
      <c r="L362" s="240">
        <f t="shared" si="26"/>
        <v>40.98613251155624</v>
      </c>
    </row>
    <row r="363" spans="1:12" ht="16.5">
      <c r="A363" s="93" t="s">
        <v>169</v>
      </c>
      <c r="B363" s="92" t="s">
        <v>699</v>
      </c>
      <c r="C363" s="94" t="s">
        <v>467</v>
      </c>
      <c r="D363" s="94" t="s">
        <v>424</v>
      </c>
      <c r="E363" s="106"/>
      <c r="F363" s="106"/>
      <c r="G363" s="106"/>
      <c r="H363" s="106"/>
      <c r="I363" s="163">
        <f>I364</f>
        <v>105644</v>
      </c>
      <c r="J363" s="163">
        <f>J364</f>
        <v>26003</v>
      </c>
      <c r="K363" s="163">
        <f>K364</f>
        <v>17126</v>
      </c>
      <c r="L363" s="240">
        <f t="shared" si="26"/>
        <v>65.86163135022882</v>
      </c>
    </row>
    <row r="364" spans="1:12" ht="16.5">
      <c r="A364" s="76" t="s">
        <v>171</v>
      </c>
      <c r="B364" s="77" t="s">
        <v>699</v>
      </c>
      <c r="C364" s="96" t="s">
        <v>467</v>
      </c>
      <c r="D364" s="96" t="s">
        <v>430</v>
      </c>
      <c r="E364" s="96"/>
      <c r="F364" s="97"/>
      <c r="G364" s="97"/>
      <c r="H364" s="97"/>
      <c r="I364" s="172">
        <f>SUM(I365:I375)</f>
        <v>105644</v>
      </c>
      <c r="J364" s="172">
        <f>SUM(J365:J375)</f>
        <v>26003</v>
      </c>
      <c r="K364" s="172">
        <f>SUM(K365:K376)</f>
        <v>17126</v>
      </c>
      <c r="L364" s="239">
        <f t="shared" si="26"/>
        <v>65.86163135022882</v>
      </c>
    </row>
    <row r="365" spans="1:12" ht="33">
      <c r="A365" s="35" t="s">
        <v>714</v>
      </c>
      <c r="B365" s="79" t="s">
        <v>699</v>
      </c>
      <c r="C365" s="97" t="s">
        <v>467</v>
      </c>
      <c r="D365" s="97" t="s">
        <v>430</v>
      </c>
      <c r="E365" s="97" t="s">
        <v>650</v>
      </c>
      <c r="F365" s="97"/>
      <c r="G365" s="97"/>
      <c r="H365" s="97"/>
      <c r="I365" s="57">
        <v>581</v>
      </c>
      <c r="J365" s="57">
        <v>145</v>
      </c>
      <c r="K365" s="57">
        <v>88</v>
      </c>
      <c r="L365" s="239">
        <f t="shared" si="26"/>
        <v>60.689655172413794</v>
      </c>
    </row>
    <row r="366" spans="1:12" ht="86.25" customHeight="1">
      <c r="A366" s="35" t="s">
        <v>687</v>
      </c>
      <c r="B366" s="79" t="s">
        <v>699</v>
      </c>
      <c r="C366" s="146">
        <v>10</v>
      </c>
      <c r="D366" s="97" t="s">
        <v>430</v>
      </c>
      <c r="E366" s="97" t="s">
        <v>651</v>
      </c>
      <c r="F366" s="97" t="s">
        <v>652</v>
      </c>
      <c r="G366" s="97"/>
      <c r="H366" s="97"/>
      <c r="I366" s="176">
        <v>53882</v>
      </c>
      <c r="J366" s="57">
        <v>13471</v>
      </c>
      <c r="K366" s="57">
        <v>8682</v>
      </c>
      <c r="L366" s="239">
        <f t="shared" si="26"/>
        <v>64.44955831044466</v>
      </c>
    </row>
    <row r="367" spans="1:12" ht="70.5" customHeight="1">
      <c r="A367" s="35" t="s">
        <v>689</v>
      </c>
      <c r="B367" s="79" t="s">
        <v>699</v>
      </c>
      <c r="C367" s="146">
        <v>10</v>
      </c>
      <c r="D367" s="97" t="s">
        <v>430</v>
      </c>
      <c r="E367" s="97" t="s">
        <v>651</v>
      </c>
      <c r="F367" s="97"/>
      <c r="G367" s="97"/>
      <c r="H367" s="97"/>
      <c r="I367" s="176">
        <v>12130</v>
      </c>
      <c r="J367" s="57">
        <v>3033</v>
      </c>
      <c r="K367" s="57">
        <v>1785</v>
      </c>
      <c r="L367" s="239">
        <f t="shared" si="26"/>
        <v>58.852621167161224</v>
      </c>
    </row>
    <row r="368" spans="1:12" ht="49.5">
      <c r="A368" s="35" t="s">
        <v>690</v>
      </c>
      <c r="B368" s="79" t="s">
        <v>699</v>
      </c>
      <c r="C368" s="146">
        <v>10</v>
      </c>
      <c r="D368" s="97" t="s">
        <v>430</v>
      </c>
      <c r="E368" s="126" t="s">
        <v>651</v>
      </c>
      <c r="F368" s="126"/>
      <c r="G368" s="126"/>
      <c r="H368" s="126"/>
      <c r="I368" s="176">
        <v>1491</v>
      </c>
      <c r="J368" s="57">
        <v>496</v>
      </c>
      <c r="K368" s="57">
        <v>260</v>
      </c>
      <c r="L368" s="239">
        <f t="shared" si="26"/>
        <v>52.41935483870967</v>
      </c>
    </row>
    <row r="369" spans="1:12" ht="33">
      <c r="A369" s="35" t="s">
        <v>691</v>
      </c>
      <c r="B369" s="79" t="s">
        <v>699</v>
      </c>
      <c r="C369" s="146">
        <v>10</v>
      </c>
      <c r="D369" s="97" t="s">
        <v>430</v>
      </c>
      <c r="E369" s="97" t="s">
        <v>651</v>
      </c>
      <c r="F369" s="97"/>
      <c r="G369" s="97"/>
      <c r="H369" s="97"/>
      <c r="I369" s="176">
        <v>4722</v>
      </c>
      <c r="J369" s="57">
        <v>1181</v>
      </c>
      <c r="K369" s="57">
        <v>678</v>
      </c>
      <c r="L369" s="239">
        <f t="shared" si="26"/>
        <v>57.40897544453853</v>
      </c>
    </row>
    <row r="370" spans="1:12" ht="16.5">
      <c r="A370" s="35" t="s">
        <v>653</v>
      </c>
      <c r="B370" s="79" t="s">
        <v>699</v>
      </c>
      <c r="C370" s="146">
        <v>10</v>
      </c>
      <c r="D370" s="97" t="s">
        <v>430</v>
      </c>
      <c r="E370" s="97" t="s">
        <v>651</v>
      </c>
      <c r="F370" s="97"/>
      <c r="G370" s="97"/>
      <c r="H370" s="97"/>
      <c r="I370" s="176">
        <v>7485</v>
      </c>
      <c r="J370" s="57">
        <v>1472</v>
      </c>
      <c r="K370" s="57">
        <v>1001</v>
      </c>
      <c r="L370" s="239">
        <f t="shared" si="26"/>
        <v>68.00271739130434</v>
      </c>
    </row>
    <row r="371" spans="1:12" ht="33">
      <c r="A371" s="35" t="s">
        <v>692</v>
      </c>
      <c r="B371" s="79" t="s">
        <v>699</v>
      </c>
      <c r="C371" s="146">
        <v>10</v>
      </c>
      <c r="D371" s="97" t="s">
        <v>430</v>
      </c>
      <c r="E371" s="97" t="s">
        <v>651</v>
      </c>
      <c r="F371" s="97"/>
      <c r="G371" s="97"/>
      <c r="H371" s="97"/>
      <c r="I371" s="176">
        <v>1770</v>
      </c>
      <c r="J371" s="57">
        <v>310</v>
      </c>
      <c r="K371" s="57">
        <v>310</v>
      </c>
      <c r="L371" s="239">
        <f t="shared" si="26"/>
        <v>100</v>
      </c>
    </row>
    <row r="372" spans="1:12" ht="31.5" customHeight="1">
      <c r="A372" s="35" t="s">
        <v>693</v>
      </c>
      <c r="B372" s="79" t="s">
        <v>699</v>
      </c>
      <c r="C372" s="146">
        <v>10</v>
      </c>
      <c r="D372" s="97" t="s">
        <v>430</v>
      </c>
      <c r="E372" s="97"/>
      <c r="F372" s="97"/>
      <c r="G372" s="97"/>
      <c r="H372" s="97"/>
      <c r="I372" s="176">
        <v>14289</v>
      </c>
      <c r="J372" s="57">
        <v>3572</v>
      </c>
      <c r="K372" s="57">
        <v>2084</v>
      </c>
      <c r="L372" s="239">
        <f t="shared" si="26"/>
        <v>58.34266517357223</v>
      </c>
    </row>
    <row r="373" spans="1:12" ht="52.5" customHeight="1">
      <c r="A373" s="35" t="s">
        <v>688</v>
      </c>
      <c r="B373" s="79" t="s">
        <v>699</v>
      </c>
      <c r="C373" s="146">
        <v>10</v>
      </c>
      <c r="D373" s="97" t="s">
        <v>430</v>
      </c>
      <c r="E373" s="97"/>
      <c r="F373" s="97"/>
      <c r="G373" s="97"/>
      <c r="H373" s="97"/>
      <c r="I373" s="176">
        <v>5687</v>
      </c>
      <c r="J373" s="57">
        <v>1422</v>
      </c>
      <c r="K373" s="57">
        <v>1704</v>
      </c>
      <c r="L373" s="239">
        <f t="shared" si="26"/>
        <v>119.83122362869199</v>
      </c>
    </row>
    <row r="374" spans="1:12" ht="33">
      <c r="A374" s="35" t="s">
        <v>695</v>
      </c>
      <c r="B374" s="79" t="s">
        <v>699</v>
      </c>
      <c r="C374" s="146">
        <v>10</v>
      </c>
      <c r="D374" s="97" t="s">
        <v>430</v>
      </c>
      <c r="E374" s="97"/>
      <c r="F374" s="97"/>
      <c r="G374" s="97"/>
      <c r="H374" s="97"/>
      <c r="I374" s="176">
        <v>3002</v>
      </c>
      <c r="J374" s="57">
        <v>750</v>
      </c>
      <c r="K374" s="57">
        <v>416</v>
      </c>
      <c r="L374" s="239">
        <f t="shared" si="26"/>
        <v>55.46666666666666</v>
      </c>
    </row>
    <row r="375" spans="1:12" ht="19.5" customHeight="1">
      <c r="A375" s="35" t="s">
        <v>696</v>
      </c>
      <c r="B375" s="79" t="s">
        <v>699</v>
      </c>
      <c r="C375" s="146">
        <v>10</v>
      </c>
      <c r="D375" s="97" t="s">
        <v>430</v>
      </c>
      <c r="E375" s="97"/>
      <c r="F375" s="97"/>
      <c r="G375" s="97"/>
      <c r="H375" s="97"/>
      <c r="I375" s="176">
        <v>605</v>
      </c>
      <c r="J375" s="57">
        <v>151</v>
      </c>
      <c r="K375" s="57">
        <v>0</v>
      </c>
      <c r="L375" s="239">
        <f t="shared" si="26"/>
        <v>0</v>
      </c>
    </row>
    <row r="376" spans="1:12" ht="16.5">
      <c r="A376" s="35" t="s">
        <v>575</v>
      </c>
      <c r="B376" s="79" t="s">
        <v>699</v>
      </c>
      <c r="C376" s="146">
        <v>10</v>
      </c>
      <c r="D376" s="97" t="s">
        <v>430</v>
      </c>
      <c r="E376" s="97"/>
      <c r="F376" s="97"/>
      <c r="G376" s="97"/>
      <c r="H376" s="97"/>
      <c r="I376" s="176">
        <v>0</v>
      </c>
      <c r="J376" s="57">
        <v>0</v>
      </c>
      <c r="K376" s="57">
        <v>118</v>
      </c>
      <c r="L376" s="239"/>
    </row>
    <row r="377" spans="1:12" ht="17.25" thickBot="1">
      <c r="A377" s="35"/>
      <c r="B377" s="79"/>
      <c r="C377" s="31"/>
      <c r="D377" s="31"/>
      <c r="E377" s="31"/>
      <c r="F377" s="31"/>
      <c r="G377" s="31"/>
      <c r="H377" s="31"/>
      <c r="I377" s="57"/>
      <c r="J377" s="57"/>
      <c r="K377" s="57"/>
      <c r="L377" s="239"/>
    </row>
    <row r="378" spans="1:12" ht="51" thickBot="1" thickTop="1">
      <c r="A378" s="98" t="s">
        <v>654</v>
      </c>
      <c r="B378" s="99" t="s">
        <v>700</v>
      </c>
      <c r="C378" s="119"/>
      <c r="D378" s="119"/>
      <c r="E378" s="119"/>
      <c r="F378" s="119"/>
      <c r="G378" s="119"/>
      <c r="H378" s="119"/>
      <c r="I378" s="173">
        <f aca="true" t="shared" si="29" ref="I378:K379">I379</f>
        <v>14717</v>
      </c>
      <c r="J378" s="173">
        <f t="shared" si="29"/>
        <v>3726</v>
      </c>
      <c r="K378" s="173">
        <f t="shared" si="29"/>
        <v>2318</v>
      </c>
      <c r="L378" s="238">
        <f t="shared" si="26"/>
        <v>62.211486849168004</v>
      </c>
    </row>
    <row r="379" spans="1:12" ht="17.25" thickTop="1">
      <c r="A379" s="113" t="s">
        <v>169</v>
      </c>
      <c r="B379" s="114" t="s">
        <v>700</v>
      </c>
      <c r="C379" s="143" t="s">
        <v>467</v>
      </c>
      <c r="D379" s="143" t="s">
        <v>424</v>
      </c>
      <c r="E379" s="102"/>
      <c r="F379" s="102"/>
      <c r="G379" s="102"/>
      <c r="H379" s="102"/>
      <c r="I379" s="175">
        <f t="shared" si="29"/>
        <v>14717</v>
      </c>
      <c r="J379" s="175">
        <f t="shared" si="29"/>
        <v>3726</v>
      </c>
      <c r="K379" s="175">
        <f t="shared" si="29"/>
        <v>2318</v>
      </c>
      <c r="L379" s="242">
        <f t="shared" si="26"/>
        <v>62.211486849168004</v>
      </c>
    </row>
    <row r="380" spans="1:12" ht="16.5">
      <c r="A380" s="76" t="s">
        <v>170</v>
      </c>
      <c r="B380" s="79" t="s">
        <v>700</v>
      </c>
      <c r="C380" s="97" t="s">
        <v>467</v>
      </c>
      <c r="D380" s="97" t="s">
        <v>426</v>
      </c>
      <c r="E380" s="31"/>
      <c r="F380" s="31"/>
      <c r="G380" s="31"/>
      <c r="H380" s="31"/>
      <c r="I380" s="57">
        <v>14717</v>
      </c>
      <c r="J380" s="57">
        <v>3726</v>
      </c>
      <c r="K380" s="57">
        <v>2318</v>
      </c>
      <c r="L380" s="239">
        <f>K380/J380*100</f>
        <v>62.211486849168004</v>
      </c>
    </row>
    <row r="381" spans="1:12" ht="17.25" thickBot="1">
      <c r="A381" s="31"/>
      <c r="B381" s="97"/>
      <c r="C381" s="31"/>
      <c r="D381" s="31"/>
      <c r="E381" s="31"/>
      <c r="F381" s="31"/>
      <c r="G381" s="31"/>
      <c r="H381" s="31"/>
      <c r="I381" s="57"/>
      <c r="J381" s="57"/>
      <c r="K381" s="57"/>
      <c r="L381" s="239"/>
    </row>
    <row r="382" spans="1:12" ht="34.5" thickBot="1" thickTop="1">
      <c r="A382" s="98" t="s">
        <v>656</v>
      </c>
      <c r="B382" s="99" t="s">
        <v>701</v>
      </c>
      <c r="C382" s="150"/>
      <c r="D382" s="150"/>
      <c r="E382" s="150"/>
      <c r="F382" s="150"/>
      <c r="G382" s="150"/>
      <c r="H382" s="150"/>
      <c r="I382" s="173">
        <f aca="true" t="shared" si="30" ref="I382:K383">I383</f>
        <v>8576</v>
      </c>
      <c r="J382" s="173">
        <f t="shared" si="30"/>
        <v>2261</v>
      </c>
      <c r="K382" s="173">
        <f t="shared" si="30"/>
        <v>1632</v>
      </c>
      <c r="L382" s="238">
        <f>K382/J382*100</f>
        <v>72.18045112781954</v>
      </c>
    </row>
    <row r="383" spans="1:12" ht="17.25" thickTop="1">
      <c r="A383" s="113" t="s">
        <v>169</v>
      </c>
      <c r="B383" s="114" t="s">
        <v>701</v>
      </c>
      <c r="C383" s="143" t="s">
        <v>467</v>
      </c>
      <c r="D383" s="143" t="s">
        <v>424</v>
      </c>
      <c r="E383" s="102"/>
      <c r="F383" s="102"/>
      <c r="G383" s="102"/>
      <c r="H383" s="102"/>
      <c r="I383" s="175">
        <f t="shared" si="30"/>
        <v>8576</v>
      </c>
      <c r="J383" s="175">
        <f t="shared" si="30"/>
        <v>2261</v>
      </c>
      <c r="K383" s="175">
        <f t="shared" si="30"/>
        <v>1632</v>
      </c>
      <c r="L383" s="242">
        <f>K383/J383*100</f>
        <v>72.18045112781954</v>
      </c>
    </row>
    <row r="384" spans="1:12" ht="16.5">
      <c r="A384" s="76" t="s">
        <v>170</v>
      </c>
      <c r="B384" s="79" t="s">
        <v>701</v>
      </c>
      <c r="C384" s="97" t="s">
        <v>467</v>
      </c>
      <c r="D384" s="97" t="s">
        <v>426</v>
      </c>
      <c r="E384" s="31"/>
      <c r="F384" s="31"/>
      <c r="G384" s="31"/>
      <c r="H384" s="31"/>
      <c r="I384" s="57">
        <v>8576</v>
      </c>
      <c r="J384" s="57">
        <v>2261</v>
      </c>
      <c r="K384" s="57">
        <v>1632</v>
      </c>
      <c r="L384" s="239">
        <f>K384/J384*100</f>
        <v>72.18045112781954</v>
      </c>
    </row>
    <row r="385" spans="1:12" ht="17.25" thickBot="1">
      <c r="A385" s="50"/>
      <c r="B385" s="50"/>
      <c r="C385" s="50"/>
      <c r="D385" s="50"/>
      <c r="E385" s="50"/>
      <c r="F385" s="50"/>
      <c r="G385" s="50"/>
      <c r="H385" s="50"/>
      <c r="I385" s="62"/>
      <c r="J385" s="62"/>
      <c r="K385" s="62"/>
      <c r="L385" s="243"/>
    </row>
    <row r="386" spans="1:9" ht="13.5" thickTop="1">
      <c r="A386" s="7"/>
      <c r="B386" s="8"/>
      <c r="C386" s="8"/>
      <c r="D386" s="8"/>
      <c r="E386" s="8"/>
      <c r="F386" s="8"/>
      <c r="G386" s="8"/>
      <c r="H386" s="8"/>
      <c r="I386" s="7"/>
    </row>
    <row r="387" spans="1:9" ht="12.75">
      <c r="A387" s="7"/>
      <c r="B387" s="8"/>
      <c r="C387" s="8"/>
      <c r="D387" s="8"/>
      <c r="E387" s="8"/>
      <c r="F387" s="8"/>
      <c r="G387" s="8"/>
      <c r="H387" s="8"/>
      <c r="I387" s="7"/>
    </row>
    <row r="388" spans="1:9" ht="12.75">
      <c r="A388" s="7"/>
      <c r="B388" s="8"/>
      <c r="C388" s="8"/>
      <c r="D388" s="8"/>
      <c r="E388" s="8"/>
      <c r="F388" s="8"/>
      <c r="G388" s="8"/>
      <c r="H388" s="8"/>
      <c r="I388" s="7"/>
    </row>
    <row r="389" spans="1:9" ht="12.75">
      <c r="A389" s="7"/>
      <c r="B389" s="8"/>
      <c r="C389" s="8"/>
      <c r="D389" s="8"/>
      <c r="E389" s="8"/>
      <c r="F389" s="8"/>
      <c r="G389" s="8"/>
      <c r="H389" s="8"/>
      <c r="I389" s="7"/>
    </row>
    <row r="390" spans="1:9" ht="12.75">
      <c r="A390" s="7"/>
      <c r="B390" s="8"/>
      <c r="C390" s="8"/>
      <c r="D390" s="8"/>
      <c r="E390" s="8"/>
      <c r="F390" s="8"/>
      <c r="G390" s="8"/>
      <c r="H390" s="8"/>
      <c r="I390" s="7"/>
    </row>
    <row r="391" spans="1:9" ht="12.75">
      <c r="A391" s="7"/>
      <c r="B391" s="8"/>
      <c r="C391" s="8"/>
      <c r="D391" s="8"/>
      <c r="E391" s="8"/>
      <c r="F391" s="8"/>
      <c r="G391" s="8"/>
      <c r="H391" s="8"/>
      <c r="I391" s="7"/>
    </row>
    <row r="392" spans="1:9" ht="12.75">
      <c r="A392" s="7"/>
      <c r="B392" s="8"/>
      <c r="C392" s="8"/>
      <c r="D392" s="8"/>
      <c r="E392" s="8"/>
      <c r="F392" s="8"/>
      <c r="G392" s="8"/>
      <c r="H392" s="8"/>
      <c r="I392" s="7"/>
    </row>
    <row r="393" spans="1:9" ht="12.75">
      <c r="A393" s="7"/>
      <c r="B393" s="8"/>
      <c r="C393" s="8"/>
      <c r="D393" s="8"/>
      <c r="E393" s="8"/>
      <c r="F393" s="8"/>
      <c r="G393" s="8"/>
      <c r="H393" s="8"/>
      <c r="I393" s="7"/>
    </row>
    <row r="394" spans="1:9" ht="12.75">
      <c r="A394" s="7"/>
      <c r="B394" s="8"/>
      <c r="C394" s="8"/>
      <c r="D394" s="8"/>
      <c r="E394" s="8"/>
      <c r="F394" s="8"/>
      <c r="G394" s="8"/>
      <c r="H394" s="8"/>
      <c r="I394" s="7"/>
    </row>
    <row r="395" spans="1:9" ht="12.75">
      <c r="A395" s="7"/>
      <c r="B395" s="8"/>
      <c r="C395" s="8"/>
      <c r="D395" s="8"/>
      <c r="E395" s="8"/>
      <c r="F395" s="8"/>
      <c r="G395" s="8"/>
      <c r="H395" s="8"/>
      <c r="I395" s="7"/>
    </row>
    <row r="396" spans="1:9" ht="12.75">
      <c r="A396" s="7"/>
      <c r="B396" s="8"/>
      <c r="C396" s="8"/>
      <c r="D396" s="8"/>
      <c r="E396" s="8"/>
      <c r="F396" s="8"/>
      <c r="G396" s="8"/>
      <c r="H396" s="8"/>
      <c r="I396" s="7"/>
    </row>
    <row r="397" spans="1:9" ht="12.75">
      <c r="A397" s="7"/>
      <c r="B397" s="8"/>
      <c r="C397" s="8"/>
      <c r="D397" s="8"/>
      <c r="E397" s="8"/>
      <c r="F397" s="8"/>
      <c r="G397" s="8"/>
      <c r="H397" s="8"/>
      <c r="I397" s="7"/>
    </row>
    <row r="398" spans="1:9" ht="12.75">
      <c r="A398" s="7"/>
      <c r="B398" s="8"/>
      <c r="C398" s="8"/>
      <c r="D398" s="8"/>
      <c r="E398" s="8"/>
      <c r="F398" s="8"/>
      <c r="G398" s="8"/>
      <c r="H398" s="8"/>
      <c r="I398" s="7"/>
    </row>
    <row r="399" spans="1:9" ht="12.75">
      <c r="A399" s="7"/>
      <c r="B399" s="8"/>
      <c r="C399" s="8"/>
      <c r="D399" s="8"/>
      <c r="E399" s="8"/>
      <c r="F399" s="8"/>
      <c r="G399" s="8"/>
      <c r="H399" s="8"/>
      <c r="I399" s="7"/>
    </row>
    <row r="400" spans="1:9" ht="12.75">
      <c r="A400" s="7"/>
      <c r="B400" s="8"/>
      <c r="C400" s="7"/>
      <c r="D400" s="7"/>
      <c r="E400" s="7"/>
      <c r="F400" s="7"/>
      <c r="G400" s="7"/>
      <c r="H400" s="7"/>
      <c r="I400" s="7"/>
    </row>
    <row r="401" spans="1:9" ht="12.75">
      <c r="A401" s="7"/>
      <c r="B401" s="8"/>
      <c r="C401" s="7"/>
      <c r="D401" s="7"/>
      <c r="E401" s="7"/>
      <c r="F401" s="7"/>
      <c r="G401" s="7"/>
      <c r="H401" s="7"/>
      <c r="I401" s="7"/>
    </row>
    <row r="402" spans="1:9" ht="12.75">
      <c r="A402" s="7"/>
      <c r="B402" s="8"/>
      <c r="C402" s="7"/>
      <c r="D402" s="7"/>
      <c r="E402" s="7"/>
      <c r="F402" s="7"/>
      <c r="G402" s="7"/>
      <c r="H402" s="7"/>
      <c r="I402" s="7"/>
    </row>
    <row r="403" spans="1:9" ht="12.75">
      <c r="A403" s="7"/>
      <c r="B403" s="8"/>
      <c r="C403" s="7"/>
      <c r="D403" s="7"/>
      <c r="E403" s="7"/>
      <c r="F403" s="7"/>
      <c r="G403" s="7"/>
      <c r="H403" s="7"/>
      <c r="I403" s="7"/>
    </row>
    <row r="404" spans="1:9" ht="12.75">
      <c r="A404" s="7"/>
      <c r="B404" s="8"/>
      <c r="C404" s="7"/>
      <c r="D404" s="7"/>
      <c r="E404" s="7"/>
      <c r="F404" s="7"/>
      <c r="G404" s="7"/>
      <c r="H404" s="7"/>
      <c r="I404" s="7"/>
    </row>
    <row r="405" spans="1:9" ht="12.75">
      <c r="A405" s="7"/>
      <c r="B405" s="8"/>
      <c r="C405" s="7"/>
      <c r="D405" s="7"/>
      <c r="E405" s="7"/>
      <c r="F405" s="7"/>
      <c r="G405" s="7"/>
      <c r="H405" s="7"/>
      <c r="I405" s="7"/>
    </row>
    <row r="406" spans="1:9" ht="12.75">
      <c r="A406" s="7"/>
      <c r="B406" s="8"/>
      <c r="C406" s="7"/>
      <c r="D406" s="7"/>
      <c r="E406" s="7"/>
      <c r="F406" s="7"/>
      <c r="G406" s="7"/>
      <c r="H406" s="7"/>
      <c r="I406" s="7"/>
    </row>
    <row r="407" spans="1:9" ht="12.75">
      <c r="A407" s="7"/>
      <c r="B407" s="8"/>
      <c r="C407" s="7"/>
      <c r="D407" s="7"/>
      <c r="E407" s="7"/>
      <c r="F407" s="7"/>
      <c r="G407" s="7"/>
      <c r="H407" s="7"/>
      <c r="I407" s="7"/>
    </row>
    <row r="408" spans="1:9" ht="12.75">
      <c r="A408" s="7"/>
      <c r="B408" s="8"/>
      <c r="C408" s="7"/>
      <c r="D408" s="7"/>
      <c r="E408" s="7"/>
      <c r="F408" s="7"/>
      <c r="G408" s="7"/>
      <c r="H408" s="7"/>
      <c r="I408" s="7"/>
    </row>
    <row r="409" spans="1:9" ht="12.75">
      <c r="A409" s="7"/>
      <c r="B409" s="8"/>
      <c r="C409" s="7"/>
      <c r="D409" s="7"/>
      <c r="E409" s="7"/>
      <c r="F409" s="7"/>
      <c r="G409" s="7"/>
      <c r="H409" s="7"/>
      <c r="I409" s="7"/>
    </row>
    <row r="410" spans="1:9" ht="12.75">
      <c r="A410" s="7"/>
      <c r="B410" s="8"/>
      <c r="C410" s="7"/>
      <c r="D410" s="7"/>
      <c r="E410" s="7"/>
      <c r="F410" s="7"/>
      <c r="G410" s="7"/>
      <c r="H410" s="7"/>
      <c r="I410" s="7"/>
    </row>
    <row r="411" spans="1:9" ht="12.75">
      <c r="A411" s="7"/>
      <c r="B411" s="8"/>
      <c r="C411" s="7"/>
      <c r="D411" s="7"/>
      <c r="E411" s="7"/>
      <c r="F411" s="7"/>
      <c r="G411" s="7"/>
      <c r="H411" s="7"/>
      <c r="I411" s="7"/>
    </row>
    <row r="412" spans="1:9" ht="12.75">
      <c r="A412" s="7"/>
      <c r="B412" s="8"/>
      <c r="C412" s="7"/>
      <c r="D412" s="7"/>
      <c r="E412" s="7"/>
      <c r="F412" s="7"/>
      <c r="G412" s="7"/>
      <c r="H412" s="7"/>
      <c r="I412" s="7"/>
    </row>
    <row r="413" spans="1:9" ht="12.75">
      <c r="A413" s="7"/>
      <c r="B413" s="8"/>
      <c r="C413" s="7"/>
      <c r="D413" s="7"/>
      <c r="E413" s="7"/>
      <c r="F413" s="7"/>
      <c r="G413" s="7"/>
      <c r="H413" s="7"/>
      <c r="I413" s="7"/>
    </row>
    <row r="414" spans="1:9" ht="12.75">
      <c r="A414" s="7"/>
      <c r="B414" s="9"/>
      <c r="C414" s="7"/>
      <c r="D414" s="7"/>
      <c r="E414" s="7"/>
      <c r="F414" s="7"/>
      <c r="G414" s="7"/>
      <c r="H414" s="7"/>
      <c r="I414" s="7"/>
    </row>
    <row r="415" spans="1:9" ht="12.75">
      <c r="A415" s="7"/>
      <c r="B415" s="9"/>
      <c r="C415" s="7"/>
      <c r="D415" s="7"/>
      <c r="E415" s="7"/>
      <c r="F415" s="7"/>
      <c r="G415" s="7"/>
      <c r="H415" s="7"/>
      <c r="I415" s="7"/>
    </row>
    <row r="416" spans="1:9" ht="12.75">
      <c r="A416" s="7"/>
      <c r="B416" s="9"/>
      <c r="C416" s="7"/>
      <c r="D416" s="7"/>
      <c r="E416" s="7"/>
      <c r="F416" s="7"/>
      <c r="G416" s="7"/>
      <c r="H416" s="7"/>
      <c r="I416" s="7"/>
    </row>
    <row r="417" spans="1:9" ht="12.75">
      <c r="A417" s="7"/>
      <c r="B417" s="9"/>
      <c r="C417" s="7"/>
      <c r="D417" s="7"/>
      <c r="E417" s="7"/>
      <c r="F417" s="7"/>
      <c r="G417" s="7"/>
      <c r="H417" s="7"/>
      <c r="I417" s="7"/>
    </row>
    <row r="418" spans="1:9" ht="12.75">
      <c r="A418" s="7"/>
      <c r="B418" s="9"/>
      <c r="C418" s="7"/>
      <c r="D418" s="7"/>
      <c r="E418" s="7"/>
      <c r="F418" s="7"/>
      <c r="G418" s="7"/>
      <c r="H418" s="7"/>
      <c r="I418" s="7"/>
    </row>
    <row r="419" spans="1:9" ht="12.75">
      <c r="A419" s="7"/>
      <c r="B419" s="7"/>
      <c r="C419" s="7"/>
      <c r="D419" s="7"/>
      <c r="E419" s="7"/>
      <c r="F419" s="7"/>
      <c r="G419" s="7"/>
      <c r="H419" s="7"/>
      <c r="I419" s="7"/>
    </row>
    <row r="420" spans="1:9" ht="12.75">
      <c r="A420" s="7"/>
      <c r="B420" s="7"/>
      <c r="C420" s="7"/>
      <c r="D420" s="7"/>
      <c r="E420" s="7"/>
      <c r="F420" s="7"/>
      <c r="G420" s="7"/>
      <c r="H420" s="7"/>
      <c r="I420" s="7"/>
    </row>
    <row r="421" spans="1:9" ht="12.75">
      <c r="A421" s="7"/>
      <c r="B421" s="7"/>
      <c r="C421" s="7"/>
      <c r="D421" s="7"/>
      <c r="E421" s="7"/>
      <c r="F421" s="7"/>
      <c r="G421" s="7"/>
      <c r="H421" s="7"/>
      <c r="I421" s="7"/>
    </row>
    <row r="422" spans="1:9" ht="12.75">
      <c r="A422" s="7"/>
      <c r="B422" s="7"/>
      <c r="C422" s="7"/>
      <c r="D422" s="7"/>
      <c r="E422" s="7"/>
      <c r="F422" s="7"/>
      <c r="G422" s="7"/>
      <c r="H422" s="7"/>
      <c r="I422" s="7"/>
    </row>
    <row r="423" spans="1:9" ht="12.75">
      <c r="A423" s="7"/>
      <c r="B423" s="7"/>
      <c r="C423" s="7"/>
      <c r="D423" s="7"/>
      <c r="E423" s="7"/>
      <c r="F423" s="7"/>
      <c r="G423" s="7"/>
      <c r="H423" s="7"/>
      <c r="I423" s="7"/>
    </row>
    <row r="424" spans="1:9" ht="12.75">
      <c r="A424" s="7"/>
      <c r="B424" s="7"/>
      <c r="C424" s="7"/>
      <c r="D424" s="7"/>
      <c r="E424" s="7"/>
      <c r="F424" s="7"/>
      <c r="G424" s="7"/>
      <c r="H424" s="7"/>
      <c r="I424" s="7"/>
    </row>
    <row r="425" spans="1:9" ht="12.75">
      <c r="A425" s="7"/>
      <c r="B425" s="7"/>
      <c r="C425" s="7"/>
      <c r="D425" s="7"/>
      <c r="E425" s="7"/>
      <c r="F425" s="7"/>
      <c r="G425" s="7"/>
      <c r="H425" s="7"/>
      <c r="I425" s="7"/>
    </row>
    <row r="426" spans="1:9" ht="12.75">
      <c r="A426" s="7"/>
      <c r="B426" s="7"/>
      <c r="C426" s="7"/>
      <c r="D426" s="7"/>
      <c r="E426" s="7"/>
      <c r="F426" s="7"/>
      <c r="G426" s="7"/>
      <c r="H426" s="7"/>
      <c r="I426" s="7"/>
    </row>
    <row r="427" spans="1:9" ht="12.75">
      <c r="A427" s="7"/>
      <c r="B427" s="7"/>
      <c r="C427" s="7"/>
      <c r="D427" s="7"/>
      <c r="E427" s="7"/>
      <c r="F427" s="7"/>
      <c r="G427" s="7"/>
      <c r="H427" s="7"/>
      <c r="I427" s="7"/>
    </row>
    <row r="428" spans="1:9" ht="12.75">
      <c r="A428" s="7"/>
      <c r="B428" s="7"/>
      <c r="C428" s="7"/>
      <c r="D428" s="7"/>
      <c r="E428" s="7"/>
      <c r="F428" s="7"/>
      <c r="G428" s="7"/>
      <c r="H428" s="7"/>
      <c r="I428" s="7"/>
    </row>
    <row r="429" spans="1:9" ht="12.75">
      <c r="A429" s="7"/>
      <c r="B429" s="7"/>
      <c r="C429" s="7"/>
      <c r="D429" s="7"/>
      <c r="E429" s="7"/>
      <c r="F429" s="7"/>
      <c r="G429" s="7"/>
      <c r="H429" s="7"/>
      <c r="I429" s="7"/>
    </row>
    <row r="430" spans="1:9" ht="12.75">
      <c r="A430" s="7"/>
      <c r="B430" s="7"/>
      <c r="C430" s="7"/>
      <c r="D430" s="7"/>
      <c r="E430" s="7"/>
      <c r="F430" s="7"/>
      <c r="G430" s="7"/>
      <c r="H430" s="7"/>
      <c r="I430" s="7"/>
    </row>
    <row r="431" spans="1:9" ht="12.75">
      <c r="A431" s="7"/>
      <c r="B431" s="7"/>
      <c r="C431" s="7"/>
      <c r="D431" s="7"/>
      <c r="E431" s="7"/>
      <c r="F431" s="7"/>
      <c r="G431" s="7"/>
      <c r="H431" s="7"/>
      <c r="I431" s="7"/>
    </row>
    <row r="432" spans="1:9" ht="12.75">
      <c r="A432" s="7"/>
      <c r="B432" s="7"/>
      <c r="C432" s="7"/>
      <c r="D432" s="7"/>
      <c r="E432" s="7"/>
      <c r="F432" s="7"/>
      <c r="G432" s="7"/>
      <c r="H432" s="7"/>
      <c r="I432" s="7"/>
    </row>
    <row r="433" spans="1:9" ht="12.75">
      <c r="A433" s="7"/>
      <c r="B433" s="7"/>
      <c r="C433" s="7"/>
      <c r="D433" s="7"/>
      <c r="E433" s="7"/>
      <c r="F433" s="7"/>
      <c r="G433" s="7"/>
      <c r="H433" s="7"/>
      <c r="I433" s="7"/>
    </row>
    <row r="434" spans="1:9" ht="12.75">
      <c r="A434" s="7"/>
      <c r="B434" s="7"/>
      <c r="C434" s="7"/>
      <c r="D434" s="7"/>
      <c r="E434" s="7"/>
      <c r="F434" s="7"/>
      <c r="G434" s="7"/>
      <c r="H434" s="7"/>
      <c r="I434" s="7"/>
    </row>
    <row r="435" spans="1:9" ht="12.75">
      <c r="A435" s="7"/>
      <c r="B435" s="7"/>
      <c r="C435" s="7"/>
      <c r="D435" s="7"/>
      <c r="E435" s="7"/>
      <c r="F435" s="7"/>
      <c r="G435" s="7"/>
      <c r="H435" s="7"/>
      <c r="I435" s="7"/>
    </row>
    <row r="436" spans="1:9" ht="12.75">
      <c r="A436" s="7"/>
      <c r="B436" s="7"/>
      <c r="C436" s="7"/>
      <c r="D436" s="7"/>
      <c r="E436" s="7"/>
      <c r="F436" s="7"/>
      <c r="G436" s="7"/>
      <c r="H436" s="7"/>
      <c r="I436" s="7"/>
    </row>
    <row r="437" spans="1:9" ht="12.75">
      <c r="A437" s="7"/>
      <c r="B437" s="7"/>
      <c r="C437" s="7"/>
      <c r="D437" s="7"/>
      <c r="E437" s="7"/>
      <c r="F437" s="7"/>
      <c r="G437" s="7"/>
      <c r="H437" s="7"/>
      <c r="I437" s="7"/>
    </row>
    <row r="438" spans="1:9" ht="12.75">
      <c r="A438" s="7"/>
      <c r="B438" s="7"/>
      <c r="C438" s="7"/>
      <c r="D438" s="7"/>
      <c r="E438" s="7"/>
      <c r="F438" s="7"/>
      <c r="G438" s="7"/>
      <c r="H438" s="7"/>
      <c r="I438" s="7"/>
    </row>
    <row r="439" spans="1:9" ht="12.75">
      <c r="A439" s="7"/>
      <c r="B439" s="7"/>
      <c r="C439" s="7"/>
      <c r="D439" s="7"/>
      <c r="E439" s="7"/>
      <c r="F439" s="7"/>
      <c r="G439" s="7"/>
      <c r="H439" s="7"/>
      <c r="I439" s="7"/>
    </row>
    <row r="440" spans="1:9" ht="12.75">
      <c r="A440" s="7"/>
      <c r="B440" s="7"/>
      <c r="C440" s="7"/>
      <c r="D440" s="7"/>
      <c r="E440" s="7"/>
      <c r="F440" s="7"/>
      <c r="G440" s="7"/>
      <c r="H440" s="7"/>
      <c r="I440" s="7"/>
    </row>
    <row r="441" spans="1:9" ht="12.75">
      <c r="A441" s="7"/>
      <c r="B441" s="7"/>
      <c r="C441" s="7"/>
      <c r="D441" s="7"/>
      <c r="E441" s="7"/>
      <c r="F441" s="7"/>
      <c r="G441" s="7"/>
      <c r="H441" s="7"/>
      <c r="I441" s="7"/>
    </row>
    <row r="442" spans="1:9" ht="12.75">
      <c r="A442" s="7"/>
      <c r="B442" s="7"/>
      <c r="C442" s="7"/>
      <c r="D442" s="7"/>
      <c r="E442" s="7"/>
      <c r="F442" s="7"/>
      <c r="G442" s="7"/>
      <c r="H442" s="7"/>
      <c r="I442" s="7"/>
    </row>
    <row r="443" spans="1:9" ht="12.75">
      <c r="A443" s="7"/>
      <c r="B443" s="7"/>
      <c r="C443" s="7"/>
      <c r="D443" s="7"/>
      <c r="E443" s="7"/>
      <c r="F443" s="7"/>
      <c r="G443" s="7"/>
      <c r="H443" s="7"/>
      <c r="I443" s="7"/>
    </row>
    <row r="444" spans="1:9" ht="12.75">
      <c r="A444" s="7"/>
      <c r="B444" s="7"/>
      <c r="C444" s="7"/>
      <c r="D444" s="7"/>
      <c r="E444" s="7"/>
      <c r="F444" s="7"/>
      <c r="G444" s="7"/>
      <c r="H444" s="7"/>
      <c r="I444" s="7"/>
    </row>
    <row r="445" spans="1:9" ht="12.75">
      <c r="A445" s="7"/>
      <c r="B445" s="7"/>
      <c r="C445" s="7"/>
      <c r="D445" s="7"/>
      <c r="E445" s="7"/>
      <c r="F445" s="7"/>
      <c r="G445" s="7"/>
      <c r="H445" s="7"/>
      <c r="I445" s="7"/>
    </row>
    <row r="446" spans="1:9" ht="12.75">
      <c r="A446" s="7"/>
      <c r="B446" s="7"/>
      <c r="C446" s="7"/>
      <c r="D446" s="7"/>
      <c r="E446" s="7"/>
      <c r="F446" s="7"/>
      <c r="G446" s="7"/>
      <c r="H446" s="7"/>
      <c r="I446" s="7"/>
    </row>
    <row r="447" spans="1:9" ht="12.75">
      <c r="A447" s="7"/>
      <c r="B447" s="7"/>
      <c r="C447" s="7"/>
      <c r="D447" s="7"/>
      <c r="E447" s="7"/>
      <c r="F447" s="7"/>
      <c r="G447" s="7"/>
      <c r="H447" s="7"/>
      <c r="I447" s="7"/>
    </row>
    <row r="448" spans="1:9" ht="12.75">
      <c r="A448" s="7"/>
      <c r="B448" s="7"/>
      <c r="C448" s="7"/>
      <c r="D448" s="7"/>
      <c r="E448" s="7"/>
      <c r="F448" s="7"/>
      <c r="G448" s="7"/>
      <c r="H448" s="7"/>
      <c r="I448" s="7"/>
    </row>
    <row r="449" spans="1:9" ht="12.75">
      <c r="A449" s="7"/>
      <c r="B449" s="7"/>
      <c r="C449" s="7"/>
      <c r="D449" s="7"/>
      <c r="E449" s="7"/>
      <c r="F449" s="7"/>
      <c r="G449" s="7"/>
      <c r="H449" s="7"/>
      <c r="I449" s="7"/>
    </row>
    <row r="450" spans="1:9" ht="12.75">
      <c r="A450" s="7"/>
      <c r="B450" s="7"/>
      <c r="C450" s="7"/>
      <c r="D450" s="7"/>
      <c r="E450" s="7"/>
      <c r="F450" s="7"/>
      <c r="G450" s="7"/>
      <c r="H450" s="7"/>
      <c r="I450" s="7"/>
    </row>
    <row r="451" spans="1:9" ht="12.75">
      <c r="A451" s="7"/>
      <c r="B451" s="7"/>
      <c r="C451" s="7"/>
      <c r="D451" s="7"/>
      <c r="E451" s="7"/>
      <c r="F451" s="7"/>
      <c r="G451" s="7"/>
      <c r="H451" s="7"/>
      <c r="I451" s="7"/>
    </row>
    <row r="452" spans="1:9" ht="12.75">
      <c r="A452" s="7"/>
      <c r="B452" s="7"/>
      <c r="C452" s="7"/>
      <c r="D452" s="7"/>
      <c r="E452" s="7"/>
      <c r="F452" s="7"/>
      <c r="G452" s="7"/>
      <c r="H452" s="7"/>
      <c r="I452" s="7"/>
    </row>
    <row r="453" spans="1:9" ht="12.75">
      <c r="A453" s="7"/>
      <c r="B453" s="7"/>
      <c r="C453" s="7"/>
      <c r="D453" s="7"/>
      <c r="E453" s="7"/>
      <c r="F453" s="7"/>
      <c r="G453" s="7"/>
      <c r="H453" s="7"/>
      <c r="I453" s="7"/>
    </row>
    <row r="454" spans="1:9" ht="12.75">
      <c r="A454" s="7"/>
      <c r="B454" s="7"/>
      <c r="C454" s="7"/>
      <c r="D454" s="7"/>
      <c r="E454" s="7"/>
      <c r="F454" s="7"/>
      <c r="G454" s="7"/>
      <c r="H454" s="7"/>
      <c r="I454" s="7"/>
    </row>
    <row r="455" spans="1:9" ht="12.75">
      <c r="A455" s="7"/>
      <c r="B455" s="7"/>
      <c r="C455" s="7"/>
      <c r="D455" s="7"/>
      <c r="E455" s="7"/>
      <c r="F455" s="7"/>
      <c r="G455" s="7"/>
      <c r="H455" s="7"/>
      <c r="I455" s="7"/>
    </row>
    <row r="456" spans="1:9" ht="12.75">
      <c r="A456" s="7"/>
      <c r="B456" s="7"/>
      <c r="C456" s="7"/>
      <c r="D456" s="7"/>
      <c r="E456" s="7"/>
      <c r="F456" s="7"/>
      <c r="G456" s="7"/>
      <c r="H456" s="7"/>
      <c r="I456" s="7"/>
    </row>
    <row r="457" spans="1:9" ht="12.75">
      <c r="A457" s="7"/>
      <c r="B457" s="7"/>
      <c r="C457" s="7"/>
      <c r="D457" s="7"/>
      <c r="E457" s="7"/>
      <c r="F457" s="7"/>
      <c r="G457" s="7"/>
      <c r="H457" s="7"/>
      <c r="I457" s="7"/>
    </row>
    <row r="458" spans="1:9" ht="12.75">
      <c r="A458" s="7"/>
      <c r="B458" s="7"/>
      <c r="C458" s="7"/>
      <c r="D458" s="7"/>
      <c r="E458" s="7"/>
      <c r="F458" s="7"/>
      <c r="G458" s="7"/>
      <c r="H458" s="7"/>
      <c r="I458" s="7"/>
    </row>
    <row r="459" spans="1:9" ht="12.75">
      <c r="A459" s="7"/>
      <c r="B459" s="7"/>
      <c r="C459" s="7"/>
      <c r="D459" s="7"/>
      <c r="E459" s="7"/>
      <c r="F459" s="7"/>
      <c r="G459" s="7"/>
      <c r="H459" s="7"/>
      <c r="I459" s="7"/>
    </row>
    <row r="460" spans="1:9" ht="12.75">
      <c r="A460" s="7"/>
      <c r="B460" s="7"/>
      <c r="C460" s="7"/>
      <c r="D460" s="7"/>
      <c r="E460" s="7"/>
      <c r="F460" s="7"/>
      <c r="G460" s="7"/>
      <c r="H460" s="7"/>
      <c r="I460" s="7"/>
    </row>
  </sheetData>
  <mergeCells count="7">
    <mergeCell ref="D1:L1"/>
    <mergeCell ref="D2:L2"/>
    <mergeCell ref="D3:L3"/>
    <mergeCell ref="A9:H9"/>
    <mergeCell ref="A5:F5"/>
    <mergeCell ref="A4:D4"/>
    <mergeCell ref="A6:D6"/>
  </mergeCells>
  <printOptions/>
  <pageMargins left="0.7874015748031497" right="0.5905511811023623" top="0.7480314960629921" bottom="0.8267716535433072" header="0.31496062992125984" footer="0.3937007874015748"/>
  <pageSetup horizontalDpi="600" verticalDpi="600" orientation="portrait" paperSize="9" scale="78" r:id="rId3"/>
  <headerFooter alignWithMargins="0">
    <oddHeader>&amp;C&amp;P</oddHeader>
  </headerFooter>
  <legacyDrawing r:id="rId2"/>
</worksheet>
</file>

<file path=xl/worksheets/sheet3.xml><?xml version="1.0" encoding="utf-8"?>
<worksheet xmlns="http://schemas.openxmlformats.org/spreadsheetml/2006/main" xmlns:r="http://schemas.openxmlformats.org/officeDocument/2006/relationships">
  <dimension ref="A1:P279"/>
  <sheetViews>
    <sheetView view="pageBreakPreview" zoomScale="75" zoomScaleSheetLayoutView="75" workbookViewId="0" topLeftCell="A1">
      <selection activeCell="T2663" sqref="T2663"/>
    </sheetView>
  </sheetViews>
  <sheetFormatPr defaultColWidth="9.00390625" defaultRowHeight="12.75"/>
  <cols>
    <col min="1" max="1" width="21.875" style="0" customWidth="1"/>
    <col min="5" max="5" width="39.125" style="0" customWidth="1"/>
    <col min="6" max="6" width="11.00390625" style="0" customWidth="1"/>
    <col min="7" max="7" width="10.75390625" style="0" customWidth="1"/>
    <col min="8" max="8" width="9.25390625" style="0" customWidth="1"/>
    <col min="9" max="9" width="0" style="0" hidden="1" customWidth="1"/>
    <col min="10" max="10" width="11.875" style="0" hidden="1" customWidth="1"/>
    <col min="11" max="11" width="9.375" style="0" customWidth="1"/>
    <col min="12" max="12" width="8.375" style="0" customWidth="1"/>
  </cols>
  <sheetData>
    <row r="1" spans="1:16" ht="16.5">
      <c r="A1" s="18"/>
      <c r="B1" s="190"/>
      <c r="C1" s="190"/>
      <c r="D1" s="190"/>
      <c r="E1" s="190"/>
      <c r="F1" s="190"/>
      <c r="G1" s="190"/>
      <c r="H1" s="262" t="s">
        <v>362</v>
      </c>
      <c r="I1" s="263"/>
      <c r="J1" s="263"/>
      <c r="K1" s="263"/>
      <c r="L1" s="263"/>
      <c r="M1" s="12"/>
      <c r="N1" s="12"/>
      <c r="O1" s="12"/>
      <c r="P1" s="12"/>
    </row>
    <row r="2" spans="1:12" ht="16.5">
      <c r="A2" s="18"/>
      <c r="B2" s="191"/>
      <c r="C2" s="191"/>
      <c r="D2" s="191"/>
      <c r="E2" s="191"/>
      <c r="F2" s="191"/>
      <c r="G2" s="264" t="s">
        <v>173</v>
      </c>
      <c r="H2" s="265"/>
      <c r="I2" s="265"/>
      <c r="J2" s="265"/>
      <c r="K2" s="265"/>
      <c r="L2" s="265"/>
    </row>
    <row r="3" spans="1:16" ht="16.5">
      <c r="A3" s="18"/>
      <c r="B3" s="191"/>
      <c r="C3" s="191"/>
      <c r="D3" s="191"/>
      <c r="E3" s="191"/>
      <c r="F3" s="191"/>
      <c r="G3" s="191"/>
      <c r="H3" s="266" t="s">
        <v>60</v>
      </c>
      <c r="I3" s="267"/>
      <c r="J3" s="267"/>
      <c r="K3" s="267"/>
      <c r="L3" s="267"/>
      <c r="M3" s="12"/>
      <c r="N3" s="12"/>
      <c r="O3" s="12"/>
      <c r="P3" s="12"/>
    </row>
    <row r="4" spans="1:12" ht="16.5">
      <c r="A4" s="18"/>
      <c r="B4" s="255" t="s">
        <v>363</v>
      </c>
      <c r="C4" s="261"/>
      <c r="D4" s="261"/>
      <c r="E4" s="261"/>
      <c r="F4" s="191"/>
      <c r="G4" s="191"/>
      <c r="H4" s="191"/>
      <c r="I4" s="191"/>
      <c r="J4" s="191"/>
      <c r="K4" s="191"/>
      <c r="L4" s="191"/>
    </row>
    <row r="5" spans="1:12" ht="16.5">
      <c r="A5" s="18"/>
      <c r="B5" s="18"/>
      <c r="C5" s="18"/>
      <c r="D5" s="192" t="s">
        <v>81</v>
      </c>
      <c r="E5" s="190"/>
      <c r="F5" s="190"/>
      <c r="G5" s="190"/>
      <c r="H5" s="190"/>
      <c r="I5" s="190"/>
      <c r="J5" s="190"/>
      <c r="K5" s="190"/>
      <c r="L5" s="190"/>
    </row>
    <row r="6" spans="1:12" ht="17.25" thickBot="1">
      <c r="A6" s="193"/>
      <c r="B6" s="192"/>
      <c r="C6" s="192"/>
      <c r="D6" s="192"/>
      <c r="E6" s="192"/>
      <c r="F6" s="192"/>
      <c r="G6" s="192"/>
      <c r="H6" s="192"/>
      <c r="I6" s="192"/>
      <c r="J6" s="192"/>
      <c r="K6" s="192"/>
      <c r="L6" s="192"/>
    </row>
    <row r="7" spans="1:12" ht="12.75" customHeight="1" thickTop="1">
      <c r="A7" s="295" t="s">
        <v>721</v>
      </c>
      <c r="B7" s="295" t="s">
        <v>722</v>
      </c>
      <c r="C7" s="295"/>
      <c r="D7" s="295"/>
      <c r="E7" s="295"/>
      <c r="F7" s="287" t="s">
        <v>723</v>
      </c>
      <c r="G7" s="287" t="s">
        <v>724</v>
      </c>
      <c r="H7" s="287" t="s">
        <v>725</v>
      </c>
      <c r="I7" s="287" t="s">
        <v>726</v>
      </c>
      <c r="J7" s="287" t="s">
        <v>727</v>
      </c>
      <c r="K7" s="287" t="s">
        <v>728</v>
      </c>
      <c r="L7" s="287" t="s">
        <v>138</v>
      </c>
    </row>
    <row r="8" spans="1:12" ht="90.75" customHeight="1" thickBot="1">
      <c r="A8" s="290"/>
      <c r="B8" s="289"/>
      <c r="C8" s="290"/>
      <c r="D8" s="289"/>
      <c r="E8" s="289"/>
      <c r="F8" s="296"/>
      <c r="G8" s="294"/>
      <c r="H8" s="294"/>
      <c r="I8" s="288"/>
      <c r="J8" s="294"/>
      <c r="K8" s="288"/>
      <c r="L8" s="288"/>
    </row>
    <row r="9" spans="1:12" ht="18" thickBot="1" thickTop="1">
      <c r="A9" s="194">
        <v>1</v>
      </c>
      <c r="B9" s="289">
        <v>2</v>
      </c>
      <c r="C9" s="290"/>
      <c r="D9" s="289"/>
      <c r="E9" s="289"/>
      <c r="F9" s="195">
        <v>3</v>
      </c>
      <c r="G9" s="195">
        <v>4</v>
      </c>
      <c r="H9" s="194">
        <v>5</v>
      </c>
      <c r="I9" s="194">
        <v>4</v>
      </c>
      <c r="J9" s="194">
        <v>5</v>
      </c>
      <c r="K9" s="194">
        <v>6</v>
      </c>
      <c r="L9" s="194">
        <v>7</v>
      </c>
    </row>
    <row r="10" spans="1:12" ht="18" thickBot="1" thickTop="1">
      <c r="A10" s="43"/>
      <c r="B10" s="196"/>
      <c r="C10" s="197" t="s">
        <v>729</v>
      </c>
      <c r="D10" s="43"/>
      <c r="E10" s="43"/>
      <c r="F10" s="198">
        <f>SUM(F13+F15+F22+F27+F30+F35)</f>
        <v>339973</v>
      </c>
      <c r="G10" s="198">
        <f>SUM(G13+G15+G22+G27+G30+G35)</f>
        <v>339973</v>
      </c>
      <c r="H10" s="198">
        <f>SUM(H13+H15+H22+H27+H30+H35)</f>
        <v>59450</v>
      </c>
      <c r="I10" s="198" t="e">
        <f>SUM(I13+#REF!+#REF!+I22+I27+#REF!+I30)</f>
        <v>#REF!</v>
      </c>
      <c r="J10" s="41" t="e">
        <f>SUM(J13+#REF!+#REF!+J22+J27+#REF!+J30)</f>
        <v>#REF!</v>
      </c>
      <c r="K10" s="198">
        <f>SUM(K13+K15+K22+K27+K30+K35)</f>
        <v>80533</v>
      </c>
      <c r="L10" s="199">
        <f aca="true" t="shared" si="0" ref="L10:L15">K10/H10*100</f>
        <v>135.46341463414635</v>
      </c>
    </row>
    <row r="11" spans="1:12" ht="17.25" thickTop="1">
      <c r="A11" s="224" t="s">
        <v>78</v>
      </c>
      <c r="B11" s="293" t="s">
        <v>79</v>
      </c>
      <c r="C11" s="292"/>
      <c r="D11" s="292"/>
      <c r="E11" s="292"/>
      <c r="F11" s="200">
        <f aca="true" t="shared" si="1" ref="F11:K11">F12+F15</f>
        <v>273289</v>
      </c>
      <c r="G11" s="200">
        <f t="shared" si="1"/>
        <v>273289</v>
      </c>
      <c r="H11" s="200">
        <f t="shared" si="1"/>
        <v>50527</v>
      </c>
      <c r="I11" s="200">
        <f t="shared" si="1"/>
        <v>242949</v>
      </c>
      <c r="J11" s="200">
        <f t="shared" si="1"/>
        <v>189910</v>
      </c>
      <c r="K11" s="200">
        <f t="shared" si="1"/>
        <v>72327</v>
      </c>
      <c r="L11" s="201">
        <f t="shared" si="0"/>
        <v>143.14524907475212</v>
      </c>
    </row>
    <row r="12" spans="1:12" ht="16.5">
      <c r="A12" s="225" t="s">
        <v>76</v>
      </c>
      <c r="B12" s="291" t="s">
        <v>77</v>
      </c>
      <c r="C12" s="292"/>
      <c r="D12" s="292"/>
      <c r="E12" s="292"/>
      <c r="F12" s="202">
        <v>28300</v>
      </c>
      <c r="G12" s="202">
        <v>28300</v>
      </c>
      <c r="H12" s="202">
        <v>2264</v>
      </c>
      <c r="I12" s="202"/>
      <c r="J12" s="36"/>
      <c r="K12" s="202">
        <v>9410</v>
      </c>
      <c r="L12" s="203">
        <f t="shared" si="0"/>
        <v>415.6360424028269</v>
      </c>
    </row>
    <row r="13" spans="1:12" ht="49.5" customHeight="1">
      <c r="A13" s="226" t="s">
        <v>730</v>
      </c>
      <c r="B13" s="270" t="s">
        <v>731</v>
      </c>
      <c r="C13" s="270"/>
      <c r="D13" s="270"/>
      <c r="E13" s="270"/>
      <c r="F13" s="204">
        <f>F14</f>
        <v>28300</v>
      </c>
      <c r="G13" s="205">
        <f>G14</f>
        <v>28300</v>
      </c>
      <c r="H13" s="205">
        <f>H14</f>
        <v>2264</v>
      </c>
      <c r="I13" s="205" t="e">
        <f>SUM(I14:I15)+#REF!</f>
        <v>#REF!</v>
      </c>
      <c r="J13" s="206" t="e">
        <f>SUM(J14:J15)+#REF!</f>
        <v>#REF!</v>
      </c>
      <c r="K13" s="205">
        <f>K14</f>
        <v>9410</v>
      </c>
      <c r="L13" s="203">
        <f t="shared" si="0"/>
        <v>415.6360424028269</v>
      </c>
    </row>
    <row r="14" spans="1:12" ht="36" customHeight="1">
      <c r="A14" s="226" t="s">
        <v>732</v>
      </c>
      <c r="B14" s="286" t="s">
        <v>733</v>
      </c>
      <c r="C14" s="286"/>
      <c r="D14" s="286"/>
      <c r="E14" s="286"/>
      <c r="F14" s="205">
        <v>28300</v>
      </c>
      <c r="G14" s="205">
        <v>28300</v>
      </c>
      <c r="H14" s="205">
        <v>2264</v>
      </c>
      <c r="I14" s="207">
        <f>139500+35000</f>
        <v>174500</v>
      </c>
      <c r="J14" s="206">
        <v>130270</v>
      </c>
      <c r="K14" s="205">
        <v>9410</v>
      </c>
      <c r="L14" s="203">
        <f t="shared" si="0"/>
        <v>415.6360424028269</v>
      </c>
    </row>
    <row r="15" spans="1:12" ht="16.5">
      <c r="A15" s="227" t="s">
        <v>734</v>
      </c>
      <c r="B15" s="282" t="s">
        <v>735</v>
      </c>
      <c r="C15" s="282"/>
      <c r="D15" s="282"/>
      <c r="E15" s="282"/>
      <c r="F15" s="80">
        <f>SUM(F16:F21)</f>
        <v>244989</v>
      </c>
      <c r="G15" s="80">
        <f>SUM(G16:G21)</f>
        <v>244989</v>
      </c>
      <c r="H15" s="80">
        <f>SUM(H16:H21)</f>
        <v>48263</v>
      </c>
      <c r="I15" s="80">
        <f>SUM(I16:I20)</f>
        <v>242949</v>
      </c>
      <c r="J15" s="37">
        <f>SUM(J16:J20)</f>
        <v>189910</v>
      </c>
      <c r="K15" s="80">
        <f>SUM(K16:K21)</f>
        <v>62917</v>
      </c>
      <c r="L15" s="203">
        <f t="shared" si="0"/>
        <v>130.36280380415639</v>
      </c>
    </row>
    <row r="16" spans="1:12" ht="31.5" customHeight="1">
      <c r="A16" s="228" t="s">
        <v>736</v>
      </c>
      <c r="B16" s="285" t="s">
        <v>737</v>
      </c>
      <c r="C16" s="285"/>
      <c r="D16" s="285"/>
      <c r="E16" s="285"/>
      <c r="F16" s="208">
        <v>0</v>
      </c>
      <c r="G16" s="208">
        <v>0</v>
      </c>
      <c r="H16" s="208">
        <v>0</v>
      </c>
      <c r="I16" s="209">
        <v>2500</v>
      </c>
      <c r="J16" s="46">
        <v>2250</v>
      </c>
      <c r="K16" s="208">
        <v>25</v>
      </c>
      <c r="L16" s="203"/>
    </row>
    <row r="17" spans="1:12" ht="96.75" customHeight="1">
      <c r="A17" s="228" t="s">
        <v>738</v>
      </c>
      <c r="B17" s="285" t="s">
        <v>739</v>
      </c>
      <c r="C17" s="285"/>
      <c r="D17" s="285"/>
      <c r="E17" s="285"/>
      <c r="F17" s="208">
        <v>244989</v>
      </c>
      <c r="G17" s="208">
        <v>244989</v>
      </c>
      <c r="H17" s="208">
        <v>48263</v>
      </c>
      <c r="I17" s="209">
        <v>239449</v>
      </c>
      <c r="J17" s="46">
        <v>186810</v>
      </c>
      <c r="K17" s="208">
        <v>62053</v>
      </c>
      <c r="L17" s="203">
        <f>K17/H17*100</f>
        <v>128.57261256034644</v>
      </c>
    </row>
    <row r="18" spans="1:12" ht="98.25" customHeight="1">
      <c r="A18" s="228" t="s">
        <v>740</v>
      </c>
      <c r="B18" s="285" t="s">
        <v>741</v>
      </c>
      <c r="C18" s="285"/>
      <c r="D18" s="285"/>
      <c r="E18" s="285"/>
      <c r="F18" s="208">
        <v>0</v>
      </c>
      <c r="G18" s="208">
        <v>0</v>
      </c>
      <c r="H18" s="208">
        <v>0</v>
      </c>
      <c r="I18" s="209">
        <v>300</v>
      </c>
      <c r="J18" s="46">
        <v>250</v>
      </c>
      <c r="K18" s="208">
        <v>772</v>
      </c>
      <c r="L18" s="203"/>
    </row>
    <row r="19" spans="1:12" ht="50.25" customHeight="1">
      <c r="A19" s="228" t="s">
        <v>742</v>
      </c>
      <c r="B19" s="285" t="s">
        <v>743</v>
      </c>
      <c r="C19" s="285"/>
      <c r="D19" s="285"/>
      <c r="E19" s="285"/>
      <c r="F19" s="208">
        <v>0</v>
      </c>
      <c r="G19" s="208">
        <v>0</v>
      </c>
      <c r="H19" s="208">
        <v>0</v>
      </c>
      <c r="I19" s="209">
        <v>250</v>
      </c>
      <c r="J19" s="46">
        <v>200</v>
      </c>
      <c r="K19" s="208">
        <v>44</v>
      </c>
      <c r="L19" s="203"/>
    </row>
    <row r="20" spans="1:12" ht="233.25" customHeight="1">
      <c r="A20" s="228" t="s">
        <v>744</v>
      </c>
      <c r="B20" s="285" t="s">
        <v>745</v>
      </c>
      <c r="C20" s="285"/>
      <c r="D20" s="285"/>
      <c r="E20" s="285"/>
      <c r="F20" s="208">
        <v>0</v>
      </c>
      <c r="G20" s="208">
        <v>0</v>
      </c>
      <c r="H20" s="208">
        <v>0</v>
      </c>
      <c r="I20" s="209">
        <v>450</v>
      </c>
      <c r="J20" s="46">
        <v>400</v>
      </c>
      <c r="K20" s="208">
        <v>21</v>
      </c>
      <c r="L20" s="203"/>
    </row>
    <row r="21" spans="1:12" ht="120.75" customHeight="1">
      <c r="A21" s="228" t="s">
        <v>746</v>
      </c>
      <c r="B21" s="285" t="s">
        <v>747</v>
      </c>
      <c r="C21" s="285"/>
      <c r="D21" s="285"/>
      <c r="E21" s="285"/>
      <c r="F21" s="208">
        <v>0</v>
      </c>
      <c r="G21" s="208">
        <v>0</v>
      </c>
      <c r="H21" s="208">
        <v>0</v>
      </c>
      <c r="I21" s="209"/>
      <c r="J21" s="46"/>
      <c r="K21" s="208">
        <v>2</v>
      </c>
      <c r="L21" s="203"/>
    </row>
    <row r="22" spans="1:12" ht="16.5">
      <c r="A22" s="229" t="s">
        <v>748</v>
      </c>
      <c r="B22" s="284" t="s">
        <v>0</v>
      </c>
      <c r="C22" s="284"/>
      <c r="D22" s="284"/>
      <c r="E22" s="284"/>
      <c r="F22" s="78">
        <f>F23+F26</f>
        <v>32630</v>
      </c>
      <c r="G22" s="78">
        <f>G23+G26</f>
        <v>32630</v>
      </c>
      <c r="H22" s="78">
        <f>H23+H26</f>
        <v>8157</v>
      </c>
      <c r="I22" s="78">
        <f>SUM(I23:I24)</f>
        <v>9229</v>
      </c>
      <c r="J22" s="210">
        <f>SUM(J23:J24)</f>
        <v>7048</v>
      </c>
      <c r="K22" s="78">
        <f>K23+K26</f>
        <v>6607</v>
      </c>
      <c r="L22" s="211">
        <f>K22/H22*100</f>
        <v>80.99791590045359</v>
      </c>
    </row>
    <row r="23" spans="1:12" ht="30" customHeight="1">
      <c r="A23" s="230" t="s">
        <v>1</v>
      </c>
      <c r="B23" s="275" t="s">
        <v>2</v>
      </c>
      <c r="C23" s="275"/>
      <c r="D23" s="275"/>
      <c r="E23" s="275"/>
      <c r="F23" s="81">
        <f>F24+F25</f>
        <v>7250</v>
      </c>
      <c r="G23" s="81">
        <f>G24+G25</f>
        <v>7250</v>
      </c>
      <c r="H23" s="81">
        <f>H24+H25</f>
        <v>1812</v>
      </c>
      <c r="I23" s="107">
        <v>8334</v>
      </c>
      <c r="J23" s="33">
        <v>6376</v>
      </c>
      <c r="K23" s="81">
        <f>K24+K25</f>
        <v>1876</v>
      </c>
      <c r="L23" s="75">
        <f>K23/H23*100</f>
        <v>103.53200883002206</v>
      </c>
    </row>
    <row r="24" spans="1:12" ht="32.25" customHeight="1">
      <c r="A24" s="228" t="s">
        <v>3</v>
      </c>
      <c r="B24" s="285" t="s">
        <v>4</v>
      </c>
      <c r="C24" s="285"/>
      <c r="D24" s="285"/>
      <c r="E24" s="285"/>
      <c r="F24" s="205">
        <v>7250</v>
      </c>
      <c r="G24" s="205">
        <v>7250</v>
      </c>
      <c r="H24" s="205">
        <v>1812</v>
      </c>
      <c r="I24" s="209">
        <v>895</v>
      </c>
      <c r="J24" s="46">
        <v>672</v>
      </c>
      <c r="K24" s="205">
        <v>1718</v>
      </c>
      <c r="L24" s="75">
        <f>K24/H24*100</f>
        <v>94.81236203090508</v>
      </c>
    </row>
    <row r="25" spans="1:12" ht="48" customHeight="1">
      <c r="A25" s="228" t="s">
        <v>5</v>
      </c>
      <c r="B25" s="285" t="s">
        <v>6</v>
      </c>
      <c r="C25" s="285"/>
      <c r="D25" s="285"/>
      <c r="E25" s="285"/>
      <c r="F25" s="208">
        <v>0</v>
      </c>
      <c r="G25" s="208">
        <v>0</v>
      </c>
      <c r="H25" s="208">
        <v>0</v>
      </c>
      <c r="I25" s="209"/>
      <c r="J25" s="46"/>
      <c r="K25" s="208">
        <v>158</v>
      </c>
      <c r="L25" s="75"/>
    </row>
    <row r="26" spans="1:13" ht="32.25" customHeight="1">
      <c r="A26" s="228" t="s">
        <v>7</v>
      </c>
      <c r="B26" s="275" t="s">
        <v>8</v>
      </c>
      <c r="C26" s="275"/>
      <c r="D26" s="275"/>
      <c r="E26" s="275"/>
      <c r="F26" s="81">
        <v>25380</v>
      </c>
      <c r="G26" s="81">
        <v>25380</v>
      </c>
      <c r="H26" s="81">
        <v>6345</v>
      </c>
      <c r="I26" s="107"/>
      <c r="J26" s="33"/>
      <c r="K26" s="81">
        <v>4731</v>
      </c>
      <c r="L26" s="75">
        <f>K26/H26*100</f>
        <v>74.56264775413712</v>
      </c>
      <c r="M26" s="13"/>
    </row>
    <row r="27" spans="1:12" ht="16.5">
      <c r="A27" s="229" t="s">
        <v>9</v>
      </c>
      <c r="B27" s="277" t="s">
        <v>10</v>
      </c>
      <c r="C27" s="277"/>
      <c r="D27" s="277"/>
      <c r="E27" s="277"/>
      <c r="F27" s="78">
        <f aca="true" t="shared" si="2" ref="F27:K27">SUM(F28:F29)</f>
        <v>29800</v>
      </c>
      <c r="G27" s="78">
        <f t="shared" si="2"/>
        <v>29800</v>
      </c>
      <c r="H27" s="78">
        <f t="shared" si="2"/>
        <v>0</v>
      </c>
      <c r="I27" s="78">
        <f t="shared" si="2"/>
        <v>2250</v>
      </c>
      <c r="J27" s="210">
        <f t="shared" si="2"/>
        <v>1175</v>
      </c>
      <c r="K27" s="78">
        <f t="shared" si="2"/>
        <v>550</v>
      </c>
      <c r="L27" s="211"/>
    </row>
    <row r="28" spans="1:12" ht="16.5">
      <c r="A28" s="230" t="s">
        <v>11</v>
      </c>
      <c r="B28" s="275" t="s">
        <v>12</v>
      </c>
      <c r="C28" s="275"/>
      <c r="D28" s="275"/>
      <c r="E28" s="275"/>
      <c r="F28" s="81">
        <v>2000</v>
      </c>
      <c r="G28" s="81">
        <v>2000</v>
      </c>
      <c r="H28" s="81">
        <v>0</v>
      </c>
      <c r="I28" s="107">
        <v>1950</v>
      </c>
      <c r="J28" s="33">
        <v>975</v>
      </c>
      <c r="K28" s="81">
        <v>239</v>
      </c>
      <c r="L28" s="75"/>
    </row>
    <row r="29" spans="1:12" ht="16.5">
      <c r="A29" s="230" t="s">
        <v>15</v>
      </c>
      <c r="B29" s="275" t="s">
        <v>16</v>
      </c>
      <c r="C29" s="275"/>
      <c r="D29" s="275"/>
      <c r="E29" s="275"/>
      <c r="F29" s="81">
        <v>27800</v>
      </c>
      <c r="G29" s="81">
        <v>27800</v>
      </c>
      <c r="H29" s="81">
        <v>0</v>
      </c>
      <c r="I29" s="107">
        <v>300</v>
      </c>
      <c r="J29" s="33">
        <v>200</v>
      </c>
      <c r="K29" s="81">
        <v>311</v>
      </c>
      <c r="L29" s="75"/>
    </row>
    <row r="30" spans="1:12" ht="16.5">
      <c r="A30" s="231" t="s">
        <v>18</v>
      </c>
      <c r="B30" s="283" t="s">
        <v>19</v>
      </c>
      <c r="C30" s="283"/>
      <c r="D30" s="283"/>
      <c r="E30" s="283"/>
      <c r="F30" s="212">
        <f>SUM(F31:F34)</f>
        <v>4254</v>
      </c>
      <c r="G30" s="212">
        <f>SUM(G31:G34)</f>
        <v>4254</v>
      </c>
      <c r="H30" s="212">
        <f>SUM(H31:H34)</f>
        <v>766</v>
      </c>
      <c r="I30" s="212">
        <f>SUM(I31:I39)</f>
        <v>27593</v>
      </c>
      <c r="J30" s="213">
        <f>SUM(J31:J39)</f>
        <v>12334</v>
      </c>
      <c r="K30" s="212">
        <f>SUM(K31:K34)</f>
        <v>801</v>
      </c>
      <c r="L30" s="214">
        <f>K30/H30*100</f>
        <v>104.56919060052219</v>
      </c>
    </row>
    <row r="31" spans="1:12" ht="69" customHeight="1">
      <c r="A31" s="230" t="s">
        <v>20</v>
      </c>
      <c r="B31" s="275" t="s">
        <v>21</v>
      </c>
      <c r="C31" s="275"/>
      <c r="D31" s="275"/>
      <c r="E31" s="275"/>
      <c r="F31" s="81">
        <v>1254</v>
      </c>
      <c r="G31" s="81">
        <v>1254</v>
      </c>
      <c r="H31" s="81">
        <v>222</v>
      </c>
      <c r="I31" s="107">
        <v>500</v>
      </c>
      <c r="J31" s="33">
        <v>500</v>
      </c>
      <c r="K31" s="81">
        <v>156</v>
      </c>
      <c r="L31" s="75">
        <f>K31/H31*100</f>
        <v>70.27027027027027</v>
      </c>
    </row>
    <row r="32" spans="1:12" ht="48.75" customHeight="1">
      <c r="A32" s="230" t="s">
        <v>22</v>
      </c>
      <c r="B32" s="275" t="s">
        <v>23</v>
      </c>
      <c r="C32" s="275"/>
      <c r="D32" s="275"/>
      <c r="E32" s="275"/>
      <c r="F32" s="81">
        <v>2500</v>
      </c>
      <c r="G32" s="81">
        <v>2500</v>
      </c>
      <c r="H32" s="81">
        <v>452</v>
      </c>
      <c r="I32" s="107">
        <v>6518</v>
      </c>
      <c r="J32" s="33">
        <v>5259</v>
      </c>
      <c r="K32" s="81">
        <v>0</v>
      </c>
      <c r="L32" s="75">
        <f>K32/H32*100</f>
        <v>0</v>
      </c>
    </row>
    <row r="33" spans="1:12" ht="64.5" customHeight="1">
      <c r="A33" s="230" t="s">
        <v>24</v>
      </c>
      <c r="B33" s="269" t="s">
        <v>25</v>
      </c>
      <c r="C33" s="269"/>
      <c r="D33" s="269"/>
      <c r="E33" s="269"/>
      <c r="F33" s="80">
        <v>500</v>
      </c>
      <c r="G33" s="80">
        <v>500</v>
      </c>
      <c r="H33" s="80">
        <v>92</v>
      </c>
      <c r="I33" s="107">
        <v>6575</v>
      </c>
      <c r="J33" s="33">
        <v>6575</v>
      </c>
      <c r="K33" s="80">
        <v>642</v>
      </c>
      <c r="L33" s="75">
        <f>K33/H33*100</f>
        <v>697.8260869565217</v>
      </c>
    </row>
    <row r="34" spans="1:12" ht="16.5">
      <c r="A34" s="230" t="s">
        <v>26</v>
      </c>
      <c r="B34" s="275" t="s">
        <v>27</v>
      </c>
      <c r="C34" s="275"/>
      <c r="D34" s="275"/>
      <c r="E34" s="275"/>
      <c r="F34" s="80">
        <v>0</v>
      </c>
      <c r="G34" s="80">
        <v>0</v>
      </c>
      <c r="H34" s="80">
        <v>0</v>
      </c>
      <c r="I34" s="107"/>
      <c r="J34" s="33"/>
      <c r="K34" s="80">
        <v>3</v>
      </c>
      <c r="L34" s="75"/>
    </row>
    <row r="35" spans="1:12" ht="32.25" customHeight="1">
      <c r="A35" s="229" t="s">
        <v>28</v>
      </c>
      <c r="B35" s="277" t="s">
        <v>29</v>
      </c>
      <c r="C35" s="277"/>
      <c r="D35" s="277"/>
      <c r="E35" s="277"/>
      <c r="F35" s="78">
        <f>F36</f>
        <v>0</v>
      </c>
      <c r="G35" s="78">
        <f>G36</f>
        <v>0</v>
      </c>
      <c r="H35" s="78">
        <f>H36</f>
        <v>0</v>
      </c>
      <c r="I35" s="210"/>
      <c r="J35" s="210"/>
      <c r="K35" s="78">
        <f>K36</f>
        <v>248</v>
      </c>
      <c r="L35" s="211"/>
    </row>
    <row r="36" spans="1:12" ht="16.5">
      <c r="A36" s="232" t="s">
        <v>30</v>
      </c>
      <c r="B36" s="273" t="s">
        <v>31</v>
      </c>
      <c r="C36" s="273"/>
      <c r="D36" s="273"/>
      <c r="E36" s="273"/>
      <c r="F36" s="82">
        <f aca="true" t="shared" si="3" ref="F36:K36">F37+F38+F39</f>
        <v>0</v>
      </c>
      <c r="G36" s="82">
        <f t="shared" si="3"/>
        <v>0</v>
      </c>
      <c r="H36" s="82">
        <f t="shared" si="3"/>
        <v>0</v>
      </c>
      <c r="I36" s="82">
        <f t="shared" si="3"/>
        <v>7000</v>
      </c>
      <c r="J36" s="82">
        <f t="shared" si="3"/>
        <v>0</v>
      </c>
      <c r="K36" s="82">
        <f t="shared" si="3"/>
        <v>248</v>
      </c>
      <c r="L36" s="215"/>
    </row>
    <row r="37" spans="1:12" ht="16.5">
      <c r="A37" s="230" t="s">
        <v>32</v>
      </c>
      <c r="B37" s="275" t="s">
        <v>33</v>
      </c>
      <c r="C37" s="275"/>
      <c r="D37" s="275"/>
      <c r="E37" s="275"/>
      <c r="F37" s="81">
        <v>0</v>
      </c>
      <c r="G37" s="81">
        <v>0</v>
      </c>
      <c r="H37" s="81">
        <v>0</v>
      </c>
      <c r="I37" s="107"/>
      <c r="J37" s="33"/>
      <c r="K37" s="81">
        <v>74</v>
      </c>
      <c r="L37" s="75"/>
    </row>
    <row r="38" spans="1:12" ht="51" customHeight="1">
      <c r="A38" s="230" t="s">
        <v>34</v>
      </c>
      <c r="B38" s="275" t="s">
        <v>36</v>
      </c>
      <c r="C38" s="275"/>
      <c r="D38" s="275"/>
      <c r="E38" s="275"/>
      <c r="F38" s="81">
        <v>0</v>
      </c>
      <c r="G38" s="81">
        <v>0</v>
      </c>
      <c r="H38" s="81">
        <v>0</v>
      </c>
      <c r="I38" s="107">
        <v>0</v>
      </c>
      <c r="J38" s="33">
        <v>0</v>
      </c>
      <c r="K38" s="81">
        <v>32</v>
      </c>
      <c r="L38" s="75"/>
    </row>
    <row r="39" spans="1:12" ht="17.25" thickBot="1">
      <c r="A39" s="227" t="s">
        <v>37</v>
      </c>
      <c r="B39" s="282" t="s">
        <v>38</v>
      </c>
      <c r="C39" s="282"/>
      <c r="D39" s="282"/>
      <c r="E39" s="282"/>
      <c r="F39" s="80">
        <f>SUM(F40:F42)</f>
        <v>0</v>
      </c>
      <c r="G39" s="80">
        <f>SUM(G40:G42)</f>
        <v>0</v>
      </c>
      <c r="H39" s="80">
        <f>SUM(H40:H42)</f>
        <v>0</v>
      </c>
      <c r="I39" s="78">
        <f>SUM(I40:I42)</f>
        <v>7000</v>
      </c>
      <c r="J39" s="37">
        <f>SUM(J40:J42)</f>
        <v>0</v>
      </c>
      <c r="K39" s="80">
        <v>142</v>
      </c>
      <c r="L39" s="216">
        <f>K39-H39</f>
        <v>142</v>
      </c>
    </row>
    <row r="40" spans="1:12" ht="23.25" customHeight="1" hidden="1" thickTop="1">
      <c r="A40" s="230"/>
      <c r="B40" s="276" t="s">
        <v>39</v>
      </c>
      <c r="C40" s="276"/>
      <c r="D40" s="276"/>
      <c r="E40" s="276"/>
      <c r="F40" s="81">
        <v>0</v>
      </c>
      <c r="G40" s="81">
        <v>0</v>
      </c>
      <c r="H40" s="81">
        <v>0</v>
      </c>
      <c r="I40" s="107">
        <v>0</v>
      </c>
      <c r="J40" s="33">
        <v>0</v>
      </c>
      <c r="K40" s="81">
        <v>0</v>
      </c>
      <c r="L40" s="75">
        <f>K40-H40</f>
        <v>0</v>
      </c>
    </row>
    <row r="41" spans="1:12" ht="16.5" hidden="1">
      <c r="A41" s="230"/>
      <c r="B41" s="276" t="s">
        <v>40</v>
      </c>
      <c r="C41" s="276"/>
      <c r="D41" s="276"/>
      <c r="E41" s="276"/>
      <c r="F41" s="81">
        <v>0</v>
      </c>
      <c r="G41" s="81">
        <v>0</v>
      </c>
      <c r="H41" s="81">
        <v>0</v>
      </c>
      <c r="I41" s="107">
        <v>0</v>
      </c>
      <c r="J41" s="33">
        <v>0</v>
      </c>
      <c r="K41" s="81">
        <v>0</v>
      </c>
      <c r="L41" s="75">
        <f>K41-H41</f>
        <v>0</v>
      </c>
    </row>
    <row r="42" spans="1:12" ht="16.5" hidden="1">
      <c r="A42" s="230"/>
      <c r="B42" s="276" t="s">
        <v>41</v>
      </c>
      <c r="C42" s="276"/>
      <c r="D42" s="276"/>
      <c r="E42" s="276"/>
      <c r="F42" s="81">
        <v>0</v>
      </c>
      <c r="G42" s="81">
        <v>0</v>
      </c>
      <c r="H42" s="81">
        <v>0</v>
      </c>
      <c r="I42" s="107">
        <f>7000</f>
        <v>7000</v>
      </c>
      <c r="J42" s="33">
        <v>0</v>
      </c>
      <c r="K42" s="81">
        <v>0</v>
      </c>
      <c r="L42" s="75">
        <f>K42-H42</f>
        <v>0</v>
      </c>
    </row>
    <row r="43" spans="1:12" ht="18" thickBot="1" thickTop="1">
      <c r="A43" s="233"/>
      <c r="B43" s="281" t="s">
        <v>42</v>
      </c>
      <c r="C43" s="281"/>
      <c r="D43" s="281"/>
      <c r="E43" s="281"/>
      <c r="F43" s="101">
        <f aca="true" t="shared" si="4" ref="F43:K43">F44+F46+F53+F55+F57+F59+F61+F64+F70</f>
        <v>64154</v>
      </c>
      <c r="G43" s="101">
        <f t="shared" si="4"/>
        <v>64154</v>
      </c>
      <c r="H43" s="101">
        <f t="shared" si="4"/>
        <v>6634</v>
      </c>
      <c r="I43" s="101" t="e">
        <f t="shared" si="4"/>
        <v>#REF!</v>
      </c>
      <c r="J43" s="101" t="e">
        <f t="shared" si="4"/>
        <v>#REF!</v>
      </c>
      <c r="K43" s="101">
        <f t="shared" si="4"/>
        <v>12992</v>
      </c>
      <c r="L43" s="217">
        <f>K43/H43*100</f>
        <v>195.83961410913474</v>
      </c>
    </row>
    <row r="44" spans="1:12" ht="36.75" customHeight="1" thickTop="1">
      <c r="A44" s="229" t="s">
        <v>43</v>
      </c>
      <c r="B44" s="277" t="s">
        <v>44</v>
      </c>
      <c r="C44" s="277"/>
      <c r="D44" s="277"/>
      <c r="E44" s="277"/>
      <c r="F44" s="78">
        <f>F45</f>
        <v>1688</v>
      </c>
      <c r="G44" s="78">
        <f>G45</f>
        <v>1688</v>
      </c>
      <c r="H44" s="78">
        <f>H45</f>
        <v>530</v>
      </c>
      <c r="I44" s="78"/>
      <c r="J44" s="210"/>
      <c r="K44" s="78">
        <f>K45</f>
        <v>420</v>
      </c>
      <c r="L44" s="211">
        <f>K44/H44*100</f>
        <v>79.24528301886792</v>
      </c>
    </row>
    <row r="45" spans="1:12" ht="32.25" customHeight="1">
      <c r="A45" s="227" t="s">
        <v>45</v>
      </c>
      <c r="B45" s="269" t="s">
        <v>46</v>
      </c>
      <c r="C45" s="269"/>
      <c r="D45" s="269"/>
      <c r="E45" s="269"/>
      <c r="F45" s="80">
        <v>1688</v>
      </c>
      <c r="G45" s="80">
        <v>1688</v>
      </c>
      <c r="H45" s="80">
        <v>530</v>
      </c>
      <c r="I45" s="80"/>
      <c r="J45" s="37"/>
      <c r="K45" s="80">
        <v>420</v>
      </c>
      <c r="L45" s="216">
        <f>K45/H45*100</f>
        <v>79.24528301886792</v>
      </c>
    </row>
    <row r="46" spans="1:12" ht="33.75" customHeight="1">
      <c r="A46" s="229" t="s">
        <v>47</v>
      </c>
      <c r="B46" s="277" t="s">
        <v>48</v>
      </c>
      <c r="C46" s="277"/>
      <c r="D46" s="277"/>
      <c r="E46" s="277"/>
      <c r="F46" s="78">
        <f>F47+F51</f>
        <v>18700</v>
      </c>
      <c r="G46" s="78">
        <f>G47+G51</f>
        <v>18700</v>
      </c>
      <c r="H46" s="78">
        <f>H47+H51</f>
        <v>0</v>
      </c>
      <c r="I46" s="78" t="e">
        <f>#REF!+I56+#REF!+#REF!+#REF!+I62+I63</f>
        <v>#REF!</v>
      </c>
      <c r="J46" s="210" t="e">
        <f>#REF!+J56+#REF!+#REF!+#REF!+J62+J63</f>
        <v>#REF!</v>
      </c>
      <c r="K46" s="78">
        <f>K47+K51</f>
        <v>3527</v>
      </c>
      <c r="L46" s="211"/>
    </row>
    <row r="47" spans="1:12" ht="69" customHeight="1">
      <c r="A47" s="227" t="s">
        <v>49</v>
      </c>
      <c r="B47" s="269" t="s">
        <v>50</v>
      </c>
      <c r="C47" s="269"/>
      <c r="D47" s="269"/>
      <c r="E47" s="269"/>
      <c r="F47" s="80">
        <f>F48+F50</f>
        <v>18700</v>
      </c>
      <c r="G47" s="80">
        <f>G48+G50</f>
        <v>18700</v>
      </c>
      <c r="H47" s="80">
        <f>H48</f>
        <v>0</v>
      </c>
      <c r="I47" s="80"/>
      <c r="J47" s="37"/>
      <c r="K47" s="80">
        <f>K48+K50+K49</f>
        <v>3511</v>
      </c>
      <c r="L47" s="216"/>
    </row>
    <row r="48" spans="1:12" ht="45.75" customHeight="1">
      <c r="A48" s="226" t="s">
        <v>51</v>
      </c>
      <c r="B48" s="270" t="s">
        <v>52</v>
      </c>
      <c r="C48" s="270"/>
      <c r="D48" s="270"/>
      <c r="E48" s="270"/>
      <c r="F48" s="205">
        <v>18600</v>
      </c>
      <c r="G48" s="205">
        <v>18600</v>
      </c>
      <c r="H48" s="205">
        <v>0</v>
      </c>
      <c r="I48" s="205"/>
      <c r="J48" s="206"/>
      <c r="K48" s="205">
        <v>3506</v>
      </c>
      <c r="L48" s="216"/>
    </row>
    <row r="49" spans="1:12" ht="52.5" customHeight="1">
      <c r="A49" s="226" t="s">
        <v>53</v>
      </c>
      <c r="B49" s="270" t="s">
        <v>54</v>
      </c>
      <c r="C49" s="270"/>
      <c r="D49" s="270"/>
      <c r="E49" s="270"/>
      <c r="F49" s="205">
        <v>0</v>
      </c>
      <c r="G49" s="205">
        <v>0</v>
      </c>
      <c r="H49" s="205">
        <v>0</v>
      </c>
      <c r="I49" s="205"/>
      <c r="J49" s="206"/>
      <c r="K49" s="205">
        <v>5</v>
      </c>
      <c r="L49" s="216"/>
    </row>
    <row r="50" spans="1:12" ht="83.25" customHeight="1">
      <c r="A50" s="226" t="s">
        <v>55</v>
      </c>
      <c r="B50" s="270" t="s">
        <v>56</v>
      </c>
      <c r="C50" s="270"/>
      <c r="D50" s="270"/>
      <c r="E50" s="270"/>
      <c r="F50" s="205">
        <f>100</f>
        <v>100</v>
      </c>
      <c r="G50" s="205">
        <f>100</f>
        <v>100</v>
      </c>
      <c r="H50" s="205">
        <v>0</v>
      </c>
      <c r="I50" s="205"/>
      <c r="J50" s="206"/>
      <c r="K50" s="205">
        <v>0</v>
      </c>
      <c r="L50" s="218"/>
    </row>
    <row r="51" spans="1:12" ht="52.5" customHeight="1">
      <c r="A51" s="227" t="s">
        <v>57</v>
      </c>
      <c r="B51" s="269" t="s">
        <v>58</v>
      </c>
      <c r="C51" s="269"/>
      <c r="D51" s="269"/>
      <c r="E51" s="269"/>
      <c r="F51" s="80">
        <f>F52</f>
        <v>0</v>
      </c>
      <c r="G51" s="80">
        <f>G52</f>
        <v>0</v>
      </c>
      <c r="H51" s="80">
        <f>H52</f>
        <v>0</v>
      </c>
      <c r="I51" s="80"/>
      <c r="J51" s="37"/>
      <c r="K51" s="80">
        <f>K52</f>
        <v>16</v>
      </c>
      <c r="L51" s="216"/>
    </row>
    <row r="52" spans="1:12" ht="51" customHeight="1">
      <c r="A52" s="226" t="s">
        <v>59</v>
      </c>
      <c r="B52" s="270" t="s">
        <v>61</v>
      </c>
      <c r="C52" s="270"/>
      <c r="D52" s="270"/>
      <c r="E52" s="270"/>
      <c r="F52" s="205">
        <v>0</v>
      </c>
      <c r="G52" s="205">
        <v>0</v>
      </c>
      <c r="H52" s="205">
        <v>0</v>
      </c>
      <c r="I52" s="205"/>
      <c r="J52" s="206"/>
      <c r="K52" s="205">
        <v>16</v>
      </c>
      <c r="L52" s="218"/>
    </row>
    <row r="53" spans="1:12" ht="34.5" customHeight="1">
      <c r="A53" s="229" t="s">
        <v>62</v>
      </c>
      <c r="B53" s="277" t="s">
        <v>63</v>
      </c>
      <c r="C53" s="277"/>
      <c r="D53" s="277"/>
      <c r="E53" s="277"/>
      <c r="F53" s="78">
        <f>F54</f>
        <v>10</v>
      </c>
      <c r="G53" s="78">
        <f>G54</f>
        <v>10</v>
      </c>
      <c r="H53" s="78">
        <f>H54</f>
        <v>0</v>
      </c>
      <c r="I53" s="78"/>
      <c r="J53" s="210"/>
      <c r="K53" s="78">
        <f>K54</f>
        <v>0</v>
      </c>
      <c r="L53" s="211"/>
    </row>
    <row r="54" spans="1:12" ht="51" customHeight="1">
      <c r="A54" s="227" t="s">
        <v>64</v>
      </c>
      <c r="B54" s="275" t="s">
        <v>65</v>
      </c>
      <c r="C54" s="275"/>
      <c r="D54" s="275"/>
      <c r="E54" s="275"/>
      <c r="F54" s="80">
        <v>10</v>
      </c>
      <c r="G54" s="80">
        <v>10</v>
      </c>
      <c r="H54" s="80">
        <v>0</v>
      </c>
      <c r="I54" s="80"/>
      <c r="J54" s="37"/>
      <c r="K54" s="80">
        <v>0</v>
      </c>
      <c r="L54" s="216"/>
    </row>
    <row r="55" spans="1:12" ht="48.75" customHeight="1">
      <c r="A55" s="229" t="s">
        <v>66</v>
      </c>
      <c r="B55" s="273" t="s">
        <v>67</v>
      </c>
      <c r="C55" s="273"/>
      <c r="D55" s="273"/>
      <c r="E55" s="273"/>
      <c r="F55" s="78">
        <f>F56</f>
        <v>15000</v>
      </c>
      <c r="G55" s="78">
        <f>G56</f>
        <v>15000</v>
      </c>
      <c r="H55" s="78">
        <f>H56</f>
        <v>3500</v>
      </c>
      <c r="I55" s="78"/>
      <c r="J55" s="210"/>
      <c r="K55" s="78">
        <f>K56</f>
        <v>3594</v>
      </c>
      <c r="L55" s="211">
        <f>K55/H55*100</f>
        <v>102.6857142857143</v>
      </c>
    </row>
    <row r="56" spans="1:12" ht="38.25" customHeight="1">
      <c r="A56" s="230" t="s">
        <v>68</v>
      </c>
      <c r="B56" s="275" t="s">
        <v>69</v>
      </c>
      <c r="C56" s="275"/>
      <c r="D56" s="275"/>
      <c r="E56" s="275"/>
      <c r="F56" s="81">
        <f>15000</f>
        <v>15000</v>
      </c>
      <c r="G56" s="81">
        <f>15000</f>
        <v>15000</v>
      </c>
      <c r="H56" s="81">
        <v>3500</v>
      </c>
      <c r="I56" s="107">
        <f>10000+7000</f>
        <v>17000</v>
      </c>
      <c r="J56" s="33">
        <v>8000</v>
      </c>
      <c r="K56" s="81">
        <v>3594</v>
      </c>
      <c r="L56" s="75">
        <f>K56/H56*100</f>
        <v>102.6857142857143</v>
      </c>
    </row>
    <row r="57" spans="1:12" ht="17.25" customHeight="1">
      <c r="A57" s="232" t="s">
        <v>70</v>
      </c>
      <c r="B57" s="280" t="s">
        <v>71</v>
      </c>
      <c r="C57" s="280"/>
      <c r="D57" s="280"/>
      <c r="E57" s="280"/>
      <c r="F57" s="82">
        <f>F58</f>
        <v>15478</v>
      </c>
      <c r="G57" s="82">
        <f>G58</f>
        <v>15478</v>
      </c>
      <c r="H57" s="82">
        <f>H58</f>
        <v>0</v>
      </c>
      <c r="I57" s="107"/>
      <c r="J57" s="107"/>
      <c r="K57" s="82">
        <f>K58</f>
        <v>2545</v>
      </c>
      <c r="L57" s="215"/>
    </row>
    <row r="58" spans="1:12" ht="18.75" customHeight="1">
      <c r="A58" s="230" t="s">
        <v>72</v>
      </c>
      <c r="B58" s="276" t="s">
        <v>73</v>
      </c>
      <c r="C58" s="276"/>
      <c r="D58" s="276"/>
      <c r="E58" s="276"/>
      <c r="F58" s="81">
        <v>15478</v>
      </c>
      <c r="G58" s="81">
        <v>15478</v>
      </c>
      <c r="H58" s="81">
        <v>0</v>
      </c>
      <c r="I58" s="107"/>
      <c r="J58" s="33"/>
      <c r="K58" s="81">
        <v>2545</v>
      </c>
      <c r="L58" s="75"/>
    </row>
    <row r="59" spans="1:12" ht="16.5">
      <c r="A59" s="232" t="s">
        <v>74</v>
      </c>
      <c r="B59" s="278" t="s">
        <v>75</v>
      </c>
      <c r="C59" s="278"/>
      <c r="D59" s="278"/>
      <c r="E59" s="278"/>
      <c r="F59" s="82">
        <f>F60</f>
        <v>0</v>
      </c>
      <c r="G59" s="82">
        <f>G60</f>
        <v>0</v>
      </c>
      <c r="H59" s="82">
        <f>H60</f>
        <v>0</v>
      </c>
      <c r="I59" s="107"/>
      <c r="J59" s="107"/>
      <c r="K59" s="82">
        <f>K60</f>
        <v>3</v>
      </c>
      <c r="L59" s="215"/>
    </row>
    <row r="60" spans="1:12" ht="18" customHeight="1">
      <c r="A60" s="230" t="s">
        <v>82</v>
      </c>
      <c r="B60" s="279" t="s">
        <v>83</v>
      </c>
      <c r="C60" s="279"/>
      <c r="D60" s="279"/>
      <c r="E60" s="279"/>
      <c r="F60" s="81">
        <v>0</v>
      </c>
      <c r="G60" s="81">
        <v>0</v>
      </c>
      <c r="H60" s="81">
        <v>0</v>
      </c>
      <c r="I60" s="107"/>
      <c r="J60" s="33"/>
      <c r="K60" s="81">
        <v>3</v>
      </c>
      <c r="L60" s="75"/>
    </row>
    <row r="61" spans="1:12" ht="16.5">
      <c r="A61" s="232" t="s">
        <v>84</v>
      </c>
      <c r="B61" s="280" t="s">
        <v>85</v>
      </c>
      <c r="C61" s="280"/>
      <c r="D61" s="280"/>
      <c r="E61" s="280"/>
      <c r="F61" s="82">
        <f>F62+F63</f>
        <v>2288</v>
      </c>
      <c r="G61" s="82">
        <f>G62+G63</f>
        <v>2288</v>
      </c>
      <c r="H61" s="82">
        <f>H62+H63</f>
        <v>1300</v>
      </c>
      <c r="I61" s="107"/>
      <c r="J61" s="107"/>
      <c r="K61" s="82">
        <f>K62+K63</f>
        <v>1217</v>
      </c>
      <c r="L61" s="215">
        <f>K61/H61*100</f>
        <v>93.61538461538461</v>
      </c>
    </row>
    <row r="62" spans="1:12" ht="16.5">
      <c r="A62" s="230" t="s">
        <v>86</v>
      </c>
      <c r="B62" s="276" t="s">
        <v>87</v>
      </c>
      <c r="C62" s="276"/>
      <c r="D62" s="276"/>
      <c r="E62" s="276"/>
      <c r="F62" s="81">
        <v>1288</v>
      </c>
      <c r="G62" s="81">
        <v>1288</v>
      </c>
      <c r="H62" s="81">
        <v>300</v>
      </c>
      <c r="I62" s="107">
        <v>0</v>
      </c>
      <c r="J62" s="33">
        <v>0</v>
      </c>
      <c r="K62" s="81">
        <v>265</v>
      </c>
      <c r="L62" s="75">
        <f>K62/H62*100</f>
        <v>88.33333333333333</v>
      </c>
    </row>
    <row r="63" spans="1:12" ht="54" customHeight="1">
      <c r="A63" s="227" t="s">
        <v>88</v>
      </c>
      <c r="B63" s="275" t="s">
        <v>89</v>
      </c>
      <c r="C63" s="275"/>
      <c r="D63" s="275"/>
      <c r="E63" s="275"/>
      <c r="F63" s="81">
        <v>1000</v>
      </c>
      <c r="G63" s="81">
        <v>1000</v>
      </c>
      <c r="H63" s="81">
        <v>1000</v>
      </c>
      <c r="I63" s="107">
        <v>1000</v>
      </c>
      <c r="J63" s="33">
        <v>1000</v>
      </c>
      <c r="K63" s="81">
        <v>952</v>
      </c>
      <c r="L63" s="75">
        <f>K63/H63*100</f>
        <v>95.19999999999999</v>
      </c>
    </row>
    <row r="64" spans="1:12" ht="16.5">
      <c r="A64" s="229" t="s">
        <v>90</v>
      </c>
      <c r="B64" s="277" t="s">
        <v>91</v>
      </c>
      <c r="C64" s="277"/>
      <c r="D64" s="277"/>
      <c r="E64" s="277"/>
      <c r="F64" s="78">
        <f aca="true" t="shared" si="5" ref="F64:K64">F65+F66+F67+F68+F69</f>
        <v>4246</v>
      </c>
      <c r="G64" s="78">
        <f t="shared" si="5"/>
        <v>4246</v>
      </c>
      <c r="H64" s="78">
        <f t="shared" si="5"/>
        <v>764</v>
      </c>
      <c r="I64" s="78">
        <f t="shared" si="5"/>
        <v>0</v>
      </c>
      <c r="J64" s="78">
        <f t="shared" si="5"/>
        <v>0</v>
      </c>
      <c r="K64" s="78">
        <f t="shared" si="5"/>
        <v>1616</v>
      </c>
      <c r="L64" s="211">
        <f>K64-H64</f>
        <v>852</v>
      </c>
    </row>
    <row r="65" spans="1:12" ht="88.5" customHeight="1">
      <c r="A65" s="230" t="s">
        <v>92</v>
      </c>
      <c r="B65" s="275" t="s">
        <v>93</v>
      </c>
      <c r="C65" s="275"/>
      <c r="D65" s="275"/>
      <c r="E65" s="275"/>
      <c r="F65" s="81">
        <v>126</v>
      </c>
      <c r="G65" s="81">
        <v>126</v>
      </c>
      <c r="H65" s="81">
        <v>31</v>
      </c>
      <c r="I65" s="107">
        <v>0</v>
      </c>
      <c r="J65" s="33"/>
      <c r="K65" s="81">
        <v>23</v>
      </c>
      <c r="L65" s="75">
        <f>K65/H65*100</f>
        <v>74.19354838709677</v>
      </c>
    </row>
    <row r="66" spans="1:12" ht="66.75" customHeight="1">
      <c r="A66" s="230" t="s">
        <v>94</v>
      </c>
      <c r="B66" s="275" t="s">
        <v>95</v>
      </c>
      <c r="C66" s="275"/>
      <c r="D66" s="275"/>
      <c r="E66" s="275"/>
      <c r="F66" s="81">
        <v>16</v>
      </c>
      <c r="G66" s="81">
        <v>16</v>
      </c>
      <c r="H66" s="81">
        <v>4</v>
      </c>
      <c r="I66" s="107"/>
      <c r="J66" s="33"/>
      <c r="K66" s="81">
        <v>2</v>
      </c>
      <c r="L66" s="75">
        <f>K66/H66*100</f>
        <v>50</v>
      </c>
    </row>
    <row r="67" spans="1:12" ht="71.25" customHeight="1">
      <c r="A67" s="230" t="s">
        <v>96</v>
      </c>
      <c r="B67" s="275" t="s">
        <v>97</v>
      </c>
      <c r="C67" s="275"/>
      <c r="D67" s="275"/>
      <c r="E67" s="275"/>
      <c r="F67" s="81">
        <v>0</v>
      </c>
      <c r="G67" s="81">
        <v>0</v>
      </c>
      <c r="H67" s="81">
        <v>0</v>
      </c>
      <c r="I67" s="107">
        <v>0</v>
      </c>
      <c r="J67" s="33"/>
      <c r="K67" s="81">
        <v>102</v>
      </c>
      <c r="L67" s="75"/>
    </row>
    <row r="68" spans="1:12" ht="33" customHeight="1">
      <c r="A68" s="230" t="s">
        <v>98</v>
      </c>
      <c r="B68" s="275" t="s">
        <v>99</v>
      </c>
      <c r="C68" s="275"/>
      <c r="D68" s="275"/>
      <c r="E68" s="275"/>
      <c r="F68" s="81">
        <v>0</v>
      </c>
      <c r="G68" s="81">
        <v>0</v>
      </c>
      <c r="H68" s="81">
        <v>0</v>
      </c>
      <c r="I68" s="107">
        <v>0</v>
      </c>
      <c r="J68" s="33"/>
      <c r="K68" s="81">
        <v>271</v>
      </c>
      <c r="L68" s="75"/>
    </row>
    <row r="69" spans="1:12" ht="33" customHeight="1">
      <c r="A69" s="230" t="s">
        <v>100</v>
      </c>
      <c r="B69" s="275" t="s">
        <v>80</v>
      </c>
      <c r="C69" s="275"/>
      <c r="D69" s="275"/>
      <c r="E69" s="275"/>
      <c r="F69" s="81">
        <v>4104</v>
      </c>
      <c r="G69" s="81">
        <v>4104</v>
      </c>
      <c r="H69" s="81">
        <v>729</v>
      </c>
      <c r="I69" s="107"/>
      <c r="J69" s="33"/>
      <c r="K69" s="81">
        <v>1218</v>
      </c>
      <c r="L69" s="75">
        <f aca="true" t="shared" si="6" ref="L69:L74">K69/H69*100</f>
        <v>167.0781893004115</v>
      </c>
    </row>
    <row r="70" spans="1:12" ht="18" customHeight="1">
      <c r="A70" s="232" t="s">
        <v>101</v>
      </c>
      <c r="B70" s="273" t="s">
        <v>102</v>
      </c>
      <c r="C70" s="273"/>
      <c r="D70" s="273"/>
      <c r="E70" s="273"/>
      <c r="F70" s="82">
        <f aca="true" t="shared" si="7" ref="F70:K70">F71</f>
        <v>6744</v>
      </c>
      <c r="G70" s="82">
        <f t="shared" si="7"/>
        <v>6744</v>
      </c>
      <c r="H70" s="82">
        <f t="shared" si="7"/>
        <v>540</v>
      </c>
      <c r="I70" s="82">
        <f t="shared" si="7"/>
        <v>0</v>
      </c>
      <c r="J70" s="82">
        <f t="shared" si="7"/>
        <v>0</v>
      </c>
      <c r="K70" s="82">
        <f t="shared" si="7"/>
        <v>70</v>
      </c>
      <c r="L70" s="215">
        <f t="shared" si="6"/>
        <v>12.962962962962962</v>
      </c>
    </row>
    <row r="71" spans="1:12" ht="20.25" customHeight="1" thickBot="1">
      <c r="A71" s="230" t="s">
        <v>101</v>
      </c>
      <c r="B71" s="275" t="s">
        <v>102</v>
      </c>
      <c r="C71" s="275"/>
      <c r="D71" s="275"/>
      <c r="E71" s="275"/>
      <c r="F71" s="81">
        <v>6744</v>
      </c>
      <c r="G71" s="81">
        <v>6744</v>
      </c>
      <c r="H71" s="81">
        <v>540</v>
      </c>
      <c r="I71" s="107"/>
      <c r="J71" s="33"/>
      <c r="K71" s="81">
        <v>70</v>
      </c>
      <c r="L71" s="75">
        <f t="shared" si="6"/>
        <v>12.962962962962962</v>
      </c>
    </row>
    <row r="72" spans="1:12" ht="18" thickBot="1" thickTop="1">
      <c r="A72" s="234"/>
      <c r="B72" s="274" t="s">
        <v>103</v>
      </c>
      <c r="C72" s="274"/>
      <c r="D72" s="274"/>
      <c r="E72" s="274"/>
      <c r="F72" s="219">
        <f aca="true" t="shared" si="8" ref="F72:K72">SUM(F10+F43)</f>
        <v>404127</v>
      </c>
      <c r="G72" s="219">
        <f t="shared" si="8"/>
        <v>404127</v>
      </c>
      <c r="H72" s="219">
        <f t="shared" si="8"/>
        <v>66084</v>
      </c>
      <c r="I72" s="219" t="e">
        <f t="shared" si="8"/>
        <v>#REF!</v>
      </c>
      <c r="J72" s="219" t="e">
        <f t="shared" si="8"/>
        <v>#REF!</v>
      </c>
      <c r="K72" s="219">
        <f t="shared" si="8"/>
        <v>93525</v>
      </c>
      <c r="L72" s="220">
        <f t="shared" si="6"/>
        <v>141.52442346104957</v>
      </c>
    </row>
    <row r="73" spans="1:12" ht="18" thickBot="1" thickTop="1">
      <c r="A73" s="233" t="s">
        <v>104</v>
      </c>
      <c r="B73" s="268" t="s">
        <v>105</v>
      </c>
      <c r="C73" s="268"/>
      <c r="D73" s="268"/>
      <c r="E73" s="268"/>
      <c r="F73" s="101">
        <f aca="true" t="shared" si="9" ref="F73:K73">SUM(F74+F85)</f>
        <v>986167</v>
      </c>
      <c r="G73" s="101">
        <f t="shared" si="9"/>
        <v>999787</v>
      </c>
      <c r="H73" s="101">
        <f t="shared" si="9"/>
        <v>220779</v>
      </c>
      <c r="I73" s="101">
        <f t="shared" si="9"/>
        <v>992337</v>
      </c>
      <c r="J73" s="110">
        <f t="shared" si="9"/>
        <v>557553</v>
      </c>
      <c r="K73" s="101">
        <f t="shared" si="9"/>
        <v>219641</v>
      </c>
      <c r="L73" s="217">
        <f t="shared" si="6"/>
        <v>99.48455242572891</v>
      </c>
    </row>
    <row r="74" spans="1:12" ht="50.25" customHeight="1" thickTop="1">
      <c r="A74" s="235" t="s">
        <v>106</v>
      </c>
      <c r="B74" s="272" t="s">
        <v>107</v>
      </c>
      <c r="C74" s="272"/>
      <c r="D74" s="272"/>
      <c r="E74" s="272"/>
      <c r="F74" s="103">
        <f>SUM(F75+F78+F83)</f>
        <v>986167</v>
      </c>
      <c r="G74" s="103">
        <f>SUM(G75+G78+G83)</f>
        <v>995439</v>
      </c>
      <c r="H74" s="103">
        <f>SUM(H75+H78+H83)</f>
        <v>216431</v>
      </c>
      <c r="I74" s="103">
        <f>SUM(I75+I78+I84)</f>
        <v>984915</v>
      </c>
      <c r="J74" s="103">
        <f>SUM(J75+J78+J84)</f>
        <v>550844</v>
      </c>
      <c r="K74" s="103">
        <f>SUM(K75+K78+K83)</f>
        <v>215293</v>
      </c>
      <c r="L74" s="221">
        <f t="shared" si="6"/>
        <v>99.474197319238</v>
      </c>
    </row>
    <row r="75" spans="1:12" ht="17.25" customHeight="1">
      <c r="A75" s="227" t="s">
        <v>109</v>
      </c>
      <c r="B75" s="270" t="s">
        <v>110</v>
      </c>
      <c r="C75" s="270"/>
      <c r="D75" s="270"/>
      <c r="E75" s="270"/>
      <c r="F75" s="205">
        <f aca="true" t="shared" si="10" ref="F75:K75">F76+F77</f>
        <v>487540</v>
      </c>
      <c r="G75" s="205">
        <f t="shared" si="10"/>
        <v>487540</v>
      </c>
      <c r="H75" s="205">
        <f t="shared" si="10"/>
        <v>97508</v>
      </c>
      <c r="I75" s="205">
        <f t="shared" si="10"/>
        <v>545321</v>
      </c>
      <c r="J75" s="205">
        <f t="shared" si="10"/>
        <v>357134</v>
      </c>
      <c r="K75" s="205">
        <f t="shared" si="10"/>
        <v>97696</v>
      </c>
      <c r="L75" s="218">
        <f>K75-H75</f>
        <v>188</v>
      </c>
    </row>
    <row r="76" spans="1:12" ht="30.75" customHeight="1">
      <c r="A76" s="227" t="s">
        <v>111</v>
      </c>
      <c r="B76" s="269" t="s">
        <v>112</v>
      </c>
      <c r="C76" s="269"/>
      <c r="D76" s="269"/>
      <c r="E76" s="269"/>
      <c r="F76" s="80">
        <v>487540</v>
      </c>
      <c r="G76" s="80">
        <v>487540</v>
      </c>
      <c r="H76" s="80">
        <v>97508</v>
      </c>
      <c r="I76" s="210">
        <v>545321</v>
      </c>
      <c r="J76" s="37">
        <v>357134</v>
      </c>
      <c r="K76" s="80">
        <v>97508</v>
      </c>
      <c r="L76" s="75">
        <f>K76/H76*100</f>
        <v>100</v>
      </c>
    </row>
    <row r="77" spans="1:12" ht="33.75" customHeight="1">
      <c r="A77" s="227" t="s">
        <v>113</v>
      </c>
      <c r="B77" s="269" t="s">
        <v>114</v>
      </c>
      <c r="C77" s="269"/>
      <c r="D77" s="269"/>
      <c r="E77" s="269"/>
      <c r="F77" s="80">
        <v>0</v>
      </c>
      <c r="G77" s="80">
        <v>0</v>
      </c>
      <c r="H77" s="80">
        <v>0</v>
      </c>
      <c r="I77" s="210"/>
      <c r="J77" s="37"/>
      <c r="K77" s="80">
        <v>188</v>
      </c>
      <c r="L77" s="75"/>
    </row>
    <row r="78" spans="1:12" ht="22.5" customHeight="1">
      <c r="A78" s="226" t="s">
        <v>115</v>
      </c>
      <c r="B78" s="270" t="s">
        <v>116</v>
      </c>
      <c r="C78" s="270"/>
      <c r="D78" s="270"/>
      <c r="E78" s="270"/>
      <c r="F78" s="205">
        <f aca="true" t="shared" si="11" ref="F78:K78">SUM(F79:F82)</f>
        <v>341567</v>
      </c>
      <c r="G78" s="205">
        <f t="shared" si="11"/>
        <v>350839</v>
      </c>
      <c r="H78" s="205">
        <f t="shared" si="11"/>
        <v>88243</v>
      </c>
      <c r="I78" s="222">
        <f t="shared" si="11"/>
        <v>12228</v>
      </c>
      <c r="J78" s="206">
        <f t="shared" si="11"/>
        <v>9460</v>
      </c>
      <c r="K78" s="205">
        <f t="shared" si="11"/>
        <v>87479</v>
      </c>
      <c r="L78" s="75">
        <f aca="true" t="shared" si="12" ref="L78:L84">K78/H78*100</f>
        <v>99.13420894575206</v>
      </c>
    </row>
    <row r="79" spans="1:12" ht="36" customHeight="1">
      <c r="A79" s="227" t="s">
        <v>117</v>
      </c>
      <c r="B79" s="269" t="s">
        <v>118</v>
      </c>
      <c r="C79" s="269"/>
      <c r="D79" s="269"/>
      <c r="E79" s="269"/>
      <c r="F79" s="80">
        <v>0</v>
      </c>
      <c r="G79" s="80">
        <v>8689</v>
      </c>
      <c r="H79" s="80">
        <v>2172</v>
      </c>
      <c r="I79" s="210">
        <v>11878</v>
      </c>
      <c r="J79" s="37">
        <v>9260</v>
      </c>
      <c r="K79" s="80">
        <v>2543</v>
      </c>
      <c r="L79" s="75">
        <f t="shared" si="12"/>
        <v>117.08103130755066</v>
      </c>
    </row>
    <row r="80" spans="1:12" ht="50.25" customHeight="1">
      <c r="A80" s="227" t="s">
        <v>119</v>
      </c>
      <c r="B80" s="269" t="s">
        <v>120</v>
      </c>
      <c r="C80" s="269"/>
      <c r="D80" s="269"/>
      <c r="E80" s="269"/>
      <c r="F80" s="80">
        <v>1233</v>
      </c>
      <c r="G80" s="80">
        <v>1233</v>
      </c>
      <c r="H80" s="80">
        <v>480</v>
      </c>
      <c r="I80" s="210"/>
      <c r="J80" s="37"/>
      <c r="K80" s="80">
        <v>480</v>
      </c>
      <c r="L80" s="75">
        <f t="shared" si="12"/>
        <v>100</v>
      </c>
    </row>
    <row r="81" spans="1:12" ht="50.25" customHeight="1">
      <c r="A81" s="227" t="s">
        <v>121</v>
      </c>
      <c r="B81" s="269" t="s">
        <v>122</v>
      </c>
      <c r="C81" s="269"/>
      <c r="D81" s="269"/>
      <c r="E81" s="269"/>
      <c r="F81" s="80">
        <v>0</v>
      </c>
      <c r="G81" s="80">
        <v>714</v>
      </c>
      <c r="H81" s="80">
        <v>178</v>
      </c>
      <c r="I81" s="210"/>
      <c r="J81" s="37"/>
      <c r="K81" s="80">
        <v>178</v>
      </c>
      <c r="L81" s="75">
        <f t="shared" si="12"/>
        <v>100</v>
      </c>
    </row>
    <row r="82" spans="1:12" ht="18" customHeight="1">
      <c r="A82" s="227" t="s">
        <v>123</v>
      </c>
      <c r="B82" s="269" t="s">
        <v>124</v>
      </c>
      <c r="C82" s="269"/>
      <c r="D82" s="269"/>
      <c r="E82" s="269"/>
      <c r="F82" s="80">
        <v>340334</v>
      </c>
      <c r="G82" s="80">
        <v>340203</v>
      </c>
      <c r="H82" s="80">
        <v>85413</v>
      </c>
      <c r="I82" s="210">
        <f>200+50+100</f>
        <v>350</v>
      </c>
      <c r="J82" s="37">
        <v>200</v>
      </c>
      <c r="K82" s="80">
        <v>84278</v>
      </c>
      <c r="L82" s="75">
        <f t="shared" si="12"/>
        <v>98.67116246941332</v>
      </c>
    </row>
    <row r="83" spans="1:12" ht="18" customHeight="1">
      <c r="A83" s="226" t="s">
        <v>125</v>
      </c>
      <c r="B83" s="270" t="s">
        <v>126</v>
      </c>
      <c r="C83" s="270"/>
      <c r="D83" s="270"/>
      <c r="E83" s="270"/>
      <c r="F83" s="205">
        <f>157060</f>
        <v>157060</v>
      </c>
      <c r="G83" s="205">
        <f>157060</f>
        <v>157060</v>
      </c>
      <c r="H83" s="205">
        <v>30680</v>
      </c>
      <c r="I83" s="207"/>
      <c r="J83" s="206"/>
      <c r="K83" s="205">
        <f>K84</f>
        <v>30118</v>
      </c>
      <c r="L83" s="75">
        <f t="shared" si="12"/>
        <v>98.16818774445893</v>
      </c>
    </row>
    <row r="84" spans="1:12" ht="18.75" customHeight="1">
      <c r="A84" s="227" t="s">
        <v>127</v>
      </c>
      <c r="B84" s="269" t="s">
        <v>128</v>
      </c>
      <c r="C84" s="269"/>
      <c r="D84" s="269"/>
      <c r="E84" s="269"/>
      <c r="F84" s="80">
        <v>157060</v>
      </c>
      <c r="G84" s="80">
        <v>157060</v>
      </c>
      <c r="H84" s="80">
        <v>30680</v>
      </c>
      <c r="I84" s="210">
        <v>427366</v>
      </c>
      <c r="J84" s="37">
        <v>184250</v>
      </c>
      <c r="K84" s="80">
        <v>30118</v>
      </c>
      <c r="L84" s="75">
        <f t="shared" si="12"/>
        <v>98.16818774445893</v>
      </c>
    </row>
    <row r="85" spans="1:12" ht="18" customHeight="1" thickBot="1">
      <c r="A85" s="236" t="s">
        <v>129</v>
      </c>
      <c r="B85" s="271" t="s">
        <v>130</v>
      </c>
      <c r="C85" s="271"/>
      <c r="D85" s="271"/>
      <c r="E85" s="271"/>
      <c r="F85" s="222">
        <v>0</v>
      </c>
      <c r="G85" s="222">
        <v>4348</v>
      </c>
      <c r="H85" s="222">
        <v>4348</v>
      </c>
      <c r="I85" s="207">
        <v>7422</v>
      </c>
      <c r="J85" s="207">
        <v>6709</v>
      </c>
      <c r="K85" s="222">
        <v>4348</v>
      </c>
      <c r="L85" s="223">
        <f>K85-H85</f>
        <v>0</v>
      </c>
    </row>
    <row r="86" spans="1:12" ht="21.75" customHeight="1" thickBot="1" thickTop="1">
      <c r="A86" s="108"/>
      <c r="B86" s="268" t="s">
        <v>131</v>
      </c>
      <c r="C86" s="268"/>
      <c r="D86" s="268"/>
      <c r="E86" s="268"/>
      <c r="F86" s="101">
        <f aca="true" t="shared" si="13" ref="F86:K86">SUM(F10+F43+F73)</f>
        <v>1390294</v>
      </c>
      <c r="G86" s="101">
        <f t="shared" si="13"/>
        <v>1403914</v>
      </c>
      <c r="H86" s="101">
        <f t="shared" si="13"/>
        <v>286863</v>
      </c>
      <c r="I86" s="101" t="e">
        <f t="shared" si="13"/>
        <v>#REF!</v>
      </c>
      <c r="J86" s="110" t="e">
        <f t="shared" si="13"/>
        <v>#REF!</v>
      </c>
      <c r="K86" s="101">
        <f t="shared" si="13"/>
        <v>313166</v>
      </c>
      <c r="L86" s="217">
        <f>K86/H86*100</f>
        <v>109.16918529053939</v>
      </c>
    </row>
    <row r="87" spans="2:5" ht="13.5" thickTop="1">
      <c r="B87" s="11"/>
      <c r="C87" s="11"/>
      <c r="D87" s="11"/>
      <c r="E87" s="11"/>
    </row>
    <row r="88" spans="2:5" ht="12.75">
      <c r="B88" s="11"/>
      <c r="C88" s="11"/>
      <c r="D88" s="11"/>
      <c r="E88" s="11"/>
    </row>
    <row r="89" spans="2:5" ht="12.75">
      <c r="B89" s="11"/>
      <c r="C89" s="11"/>
      <c r="D89" s="11"/>
      <c r="E89" s="11"/>
    </row>
    <row r="90" spans="2:5" ht="12.75">
      <c r="B90" s="11"/>
      <c r="C90" s="11"/>
      <c r="D90" s="11"/>
      <c r="E90" s="11"/>
    </row>
    <row r="91" spans="2:5" ht="12.75">
      <c r="B91" s="11"/>
      <c r="C91" s="11"/>
      <c r="D91" s="11"/>
      <c r="E91" s="11"/>
    </row>
    <row r="92" spans="2:5" ht="12.75">
      <c r="B92" s="11"/>
      <c r="C92" s="11"/>
      <c r="D92" s="11"/>
      <c r="E92" s="11"/>
    </row>
    <row r="93" spans="2:5" ht="12.75">
      <c r="B93" s="11"/>
      <c r="C93" s="11"/>
      <c r="D93" s="11"/>
      <c r="E93" s="11"/>
    </row>
    <row r="94" spans="2:5" ht="12.75">
      <c r="B94" s="11"/>
      <c r="C94" s="11"/>
      <c r="D94" s="11"/>
      <c r="E94" s="11"/>
    </row>
    <row r="95" spans="2:5" ht="12.75">
      <c r="B95" s="11"/>
      <c r="C95" s="11"/>
      <c r="D95" s="11"/>
      <c r="E95" s="11"/>
    </row>
    <row r="96" spans="2:5" ht="12.75">
      <c r="B96" s="11"/>
      <c r="C96" s="11"/>
      <c r="D96" s="11"/>
      <c r="E96" s="11"/>
    </row>
    <row r="97" spans="2:5" ht="12.75">
      <c r="B97" s="11"/>
      <c r="C97" s="11"/>
      <c r="D97" s="11"/>
      <c r="E97" s="11"/>
    </row>
    <row r="98" spans="2:5" ht="12.75">
      <c r="B98" s="11"/>
      <c r="C98" s="11"/>
      <c r="D98" s="11"/>
      <c r="E98" s="11"/>
    </row>
    <row r="99" spans="2:5" ht="12.75">
      <c r="B99" s="11"/>
      <c r="C99" s="11"/>
      <c r="D99" s="11"/>
      <c r="E99" s="11"/>
    </row>
    <row r="100" spans="2:5" ht="12.75">
      <c r="B100" s="11"/>
      <c r="C100" s="11"/>
      <c r="D100" s="11"/>
      <c r="E100" s="11"/>
    </row>
    <row r="101" spans="2:5" ht="12.75">
      <c r="B101" s="11"/>
      <c r="C101" s="11"/>
      <c r="D101" s="11"/>
      <c r="E101" s="11"/>
    </row>
    <row r="102" spans="2:5" ht="12.75">
      <c r="B102" s="11"/>
      <c r="C102" s="11"/>
      <c r="D102" s="11"/>
      <c r="E102" s="11"/>
    </row>
    <row r="103" spans="2:5" ht="12.75">
      <c r="B103" s="11"/>
      <c r="C103" s="11"/>
      <c r="D103" s="11"/>
      <c r="E103" s="11"/>
    </row>
    <row r="104" spans="2:5" ht="12.75">
      <c r="B104" s="11"/>
      <c r="C104" s="11"/>
      <c r="D104" s="11"/>
      <c r="E104" s="11"/>
    </row>
    <row r="105" spans="2:5" ht="12.75">
      <c r="B105" s="11"/>
      <c r="C105" s="11"/>
      <c r="D105" s="11"/>
      <c r="E105" s="11"/>
    </row>
    <row r="106" spans="2:5" ht="12.75">
      <c r="B106" s="11"/>
      <c r="C106" s="11"/>
      <c r="D106" s="11"/>
      <c r="E106" s="11"/>
    </row>
    <row r="107" spans="2:5" ht="12.75">
      <c r="B107" s="11"/>
      <c r="C107" s="11"/>
      <c r="D107" s="11"/>
      <c r="E107" s="11"/>
    </row>
    <row r="108" spans="2:5" ht="12.75">
      <c r="B108" s="11"/>
      <c r="C108" s="11"/>
      <c r="D108" s="11"/>
      <c r="E108" s="11"/>
    </row>
    <row r="109" spans="2:5" ht="12.75">
      <c r="B109" s="11"/>
      <c r="C109" s="11"/>
      <c r="D109" s="11"/>
      <c r="E109" s="11"/>
    </row>
    <row r="110" spans="2:5" ht="12.75">
      <c r="B110" s="11"/>
      <c r="C110" s="11"/>
      <c r="D110" s="11"/>
      <c r="E110" s="11"/>
    </row>
    <row r="111" spans="2:5" ht="12.75">
      <c r="B111" s="11"/>
      <c r="C111" s="11"/>
      <c r="D111" s="11"/>
      <c r="E111" s="11"/>
    </row>
    <row r="112" spans="2:5" ht="12.75">
      <c r="B112" s="11"/>
      <c r="C112" s="11"/>
      <c r="D112" s="11"/>
      <c r="E112" s="11"/>
    </row>
    <row r="113" spans="2:5" ht="12.75">
      <c r="B113" s="11"/>
      <c r="C113" s="11"/>
      <c r="D113" s="11"/>
      <c r="E113" s="11"/>
    </row>
    <row r="114" spans="2:5" ht="12.75">
      <c r="B114" s="11"/>
      <c r="C114" s="11"/>
      <c r="D114" s="11"/>
      <c r="E114" s="11"/>
    </row>
    <row r="115" spans="2:5" ht="12.75">
      <c r="B115" s="11"/>
      <c r="C115" s="11"/>
      <c r="D115" s="11"/>
      <c r="E115" s="11"/>
    </row>
    <row r="116" spans="2:5" ht="12.75">
      <c r="B116" s="11"/>
      <c r="C116" s="11"/>
      <c r="D116" s="11"/>
      <c r="E116" s="11"/>
    </row>
    <row r="117" spans="2:5" ht="12.75">
      <c r="B117" s="11"/>
      <c r="C117" s="11"/>
      <c r="D117" s="11"/>
      <c r="E117" s="11"/>
    </row>
    <row r="118" spans="2:5" ht="12.75">
      <c r="B118" s="11"/>
      <c r="C118" s="11"/>
      <c r="D118" s="11"/>
      <c r="E118" s="11"/>
    </row>
    <row r="119" spans="2:5" ht="12.75">
      <c r="B119" s="11"/>
      <c r="C119" s="11"/>
      <c r="D119" s="11"/>
      <c r="E119" s="11"/>
    </row>
    <row r="120" spans="2:5" ht="12.75">
      <c r="B120" s="11"/>
      <c r="C120" s="11"/>
      <c r="D120" s="11"/>
      <c r="E120" s="11"/>
    </row>
    <row r="121" spans="2:5" ht="12.75">
      <c r="B121" s="11"/>
      <c r="C121" s="11"/>
      <c r="D121" s="11"/>
      <c r="E121" s="11"/>
    </row>
    <row r="122" spans="2:5" ht="12.75">
      <c r="B122" s="11"/>
      <c r="C122" s="11"/>
      <c r="D122" s="11"/>
      <c r="E122" s="11"/>
    </row>
    <row r="123" spans="2:5" ht="12.75">
      <c r="B123" s="11"/>
      <c r="C123" s="11"/>
      <c r="D123" s="11"/>
      <c r="E123" s="11"/>
    </row>
    <row r="124" spans="2:5" ht="12.75">
      <c r="B124" s="11"/>
      <c r="C124" s="11"/>
      <c r="D124" s="11"/>
      <c r="E124" s="11"/>
    </row>
    <row r="125" spans="2:5" ht="12.75">
      <c r="B125" s="11"/>
      <c r="C125" s="11"/>
      <c r="D125" s="11"/>
      <c r="E125" s="11"/>
    </row>
    <row r="126" spans="2:5" ht="12.75">
      <c r="B126" s="11"/>
      <c r="C126" s="11"/>
      <c r="D126" s="11"/>
      <c r="E126" s="11"/>
    </row>
    <row r="127" spans="2:5" ht="12.75">
      <c r="B127" s="11"/>
      <c r="C127" s="11"/>
      <c r="D127" s="11"/>
      <c r="E127" s="11"/>
    </row>
    <row r="128" spans="2:5" ht="12.75">
      <c r="B128" s="11"/>
      <c r="C128" s="11"/>
      <c r="D128" s="11"/>
      <c r="E128" s="11"/>
    </row>
    <row r="129" spans="2:5" ht="12.75">
      <c r="B129" s="11"/>
      <c r="C129" s="11"/>
      <c r="D129" s="11"/>
      <c r="E129" s="11"/>
    </row>
    <row r="130" spans="2:5" ht="12.75">
      <c r="B130" s="11"/>
      <c r="C130" s="11"/>
      <c r="D130" s="11"/>
      <c r="E130" s="11"/>
    </row>
    <row r="131" spans="2:5" ht="12.75">
      <c r="B131" s="11"/>
      <c r="C131" s="11"/>
      <c r="D131" s="11"/>
      <c r="E131" s="11"/>
    </row>
    <row r="132" spans="2:5" ht="12.75">
      <c r="B132" s="11"/>
      <c r="C132" s="11"/>
      <c r="D132" s="11"/>
      <c r="E132" s="11"/>
    </row>
    <row r="133" spans="2:5" ht="12.75">
      <c r="B133" s="11"/>
      <c r="C133" s="11"/>
      <c r="D133" s="11"/>
      <c r="E133" s="11"/>
    </row>
    <row r="134" spans="2:5" ht="12.75">
      <c r="B134" s="11"/>
      <c r="C134" s="11"/>
      <c r="D134" s="11"/>
      <c r="E134" s="11"/>
    </row>
    <row r="135" spans="2:5" ht="12.75">
      <c r="B135" s="11"/>
      <c r="C135" s="11"/>
      <c r="D135" s="11"/>
      <c r="E135" s="11"/>
    </row>
    <row r="136" spans="2:5" ht="12.75">
      <c r="B136" s="11"/>
      <c r="C136" s="11"/>
      <c r="D136" s="11"/>
      <c r="E136" s="11"/>
    </row>
    <row r="137" spans="2:5" ht="12.75">
      <c r="B137" s="11"/>
      <c r="C137" s="11"/>
      <c r="D137" s="11"/>
      <c r="E137" s="11"/>
    </row>
    <row r="138" spans="2:5" ht="12.75">
      <c r="B138" s="11"/>
      <c r="C138" s="11"/>
      <c r="D138" s="11"/>
      <c r="E138" s="11"/>
    </row>
    <row r="139" spans="2:5" ht="12.75">
      <c r="B139" s="11"/>
      <c r="C139" s="11"/>
      <c r="D139" s="11"/>
      <c r="E139" s="11"/>
    </row>
    <row r="140" spans="2:5" ht="12.75">
      <c r="B140" s="11"/>
      <c r="C140" s="11"/>
      <c r="D140" s="11"/>
      <c r="E140" s="11"/>
    </row>
    <row r="141" spans="2:5" ht="12.75">
      <c r="B141" s="11"/>
      <c r="C141" s="11"/>
      <c r="D141" s="11"/>
      <c r="E141" s="11"/>
    </row>
    <row r="142" spans="2:5" ht="12.75">
      <c r="B142" s="11"/>
      <c r="C142" s="11"/>
      <c r="D142" s="11"/>
      <c r="E142" s="11"/>
    </row>
    <row r="143" spans="2:5" ht="12.75">
      <c r="B143" s="11"/>
      <c r="C143" s="11"/>
      <c r="D143" s="11"/>
      <c r="E143" s="11"/>
    </row>
    <row r="144" spans="2:5" ht="12.75">
      <c r="B144" s="11"/>
      <c r="C144" s="11"/>
      <c r="D144" s="11"/>
      <c r="E144" s="11"/>
    </row>
    <row r="145" spans="2:5" ht="12.75">
      <c r="B145" s="11"/>
      <c r="C145" s="11"/>
      <c r="D145" s="11"/>
      <c r="E145" s="11"/>
    </row>
    <row r="146" spans="2:5" ht="12.75">
      <c r="B146" s="11"/>
      <c r="C146" s="11"/>
      <c r="D146" s="11"/>
      <c r="E146" s="11"/>
    </row>
    <row r="147" spans="2:5" ht="12.75">
      <c r="B147" s="11"/>
      <c r="C147" s="11"/>
      <c r="D147" s="11"/>
      <c r="E147" s="11"/>
    </row>
    <row r="148" spans="2:5" ht="12.75">
      <c r="B148" s="11"/>
      <c r="C148" s="11"/>
      <c r="D148" s="11"/>
      <c r="E148" s="11"/>
    </row>
    <row r="149" spans="2:5" ht="12.75">
      <c r="B149" s="11"/>
      <c r="C149" s="11"/>
      <c r="D149" s="11"/>
      <c r="E149" s="11"/>
    </row>
    <row r="150" spans="2:5" ht="12.75">
      <c r="B150" s="11"/>
      <c r="C150" s="11"/>
      <c r="D150" s="11"/>
      <c r="E150" s="11"/>
    </row>
    <row r="151" spans="2:5" ht="12.75">
      <c r="B151" s="11"/>
      <c r="C151" s="11"/>
      <c r="D151" s="11"/>
      <c r="E151" s="11"/>
    </row>
    <row r="152" spans="2:5" ht="12.75">
      <c r="B152" s="11"/>
      <c r="C152" s="11"/>
      <c r="D152" s="11"/>
      <c r="E152" s="11"/>
    </row>
    <row r="153" spans="2:5" ht="12.75">
      <c r="B153" s="11"/>
      <c r="C153" s="11"/>
      <c r="D153" s="11"/>
      <c r="E153" s="11"/>
    </row>
    <row r="154" spans="2:5" ht="12.75">
      <c r="B154" s="11"/>
      <c r="C154" s="11"/>
      <c r="D154" s="11"/>
      <c r="E154" s="11"/>
    </row>
    <row r="155" spans="2:5" ht="12.75">
      <c r="B155" s="11"/>
      <c r="C155" s="11"/>
      <c r="D155" s="11"/>
      <c r="E155" s="11"/>
    </row>
    <row r="156" spans="2:5" ht="12.75">
      <c r="B156" s="11"/>
      <c r="C156" s="11"/>
      <c r="D156" s="11"/>
      <c r="E156" s="11"/>
    </row>
    <row r="157" spans="2:5" ht="12.75">
      <c r="B157" s="11"/>
      <c r="C157" s="11"/>
      <c r="D157" s="11"/>
      <c r="E157" s="11"/>
    </row>
    <row r="158" spans="2:5" ht="12.75">
      <c r="B158" s="11"/>
      <c r="C158" s="11"/>
      <c r="D158" s="11"/>
      <c r="E158" s="11"/>
    </row>
    <row r="159" spans="2:5" ht="12.75">
      <c r="B159" s="11"/>
      <c r="C159" s="11"/>
      <c r="D159" s="11"/>
      <c r="E159" s="11"/>
    </row>
    <row r="160" spans="2:5" ht="12.75">
      <c r="B160" s="11"/>
      <c r="C160" s="11"/>
      <c r="D160" s="11"/>
      <c r="E160" s="11"/>
    </row>
    <row r="161" spans="2:5" ht="12.75">
      <c r="B161" s="11"/>
      <c r="C161" s="11"/>
      <c r="D161" s="11"/>
      <c r="E161" s="11"/>
    </row>
    <row r="162" spans="2:5" ht="12.75">
      <c r="B162" s="11"/>
      <c r="C162" s="11"/>
      <c r="D162" s="11"/>
      <c r="E162" s="11"/>
    </row>
    <row r="163" spans="2:5" ht="12.75">
      <c r="B163" s="11"/>
      <c r="C163" s="11"/>
      <c r="D163" s="11"/>
      <c r="E163" s="11"/>
    </row>
    <row r="164" spans="2:5" ht="12.75">
      <c r="B164" s="11"/>
      <c r="C164" s="11"/>
      <c r="D164" s="11"/>
      <c r="E164" s="11"/>
    </row>
    <row r="165" spans="2:5" ht="12.75">
      <c r="B165" s="11"/>
      <c r="C165" s="11"/>
      <c r="D165" s="11"/>
      <c r="E165" s="11"/>
    </row>
    <row r="166" spans="2:5" ht="12.75">
      <c r="B166" s="11"/>
      <c r="C166" s="11"/>
      <c r="D166" s="11"/>
      <c r="E166" s="11"/>
    </row>
    <row r="167" spans="2:5" ht="12.75">
      <c r="B167" s="11"/>
      <c r="C167" s="11"/>
      <c r="D167" s="11"/>
      <c r="E167" s="11"/>
    </row>
    <row r="168" spans="2:5" ht="12.75">
      <c r="B168" s="11"/>
      <c r="C168" s="11"/>
      <c r="D168" s="11"/>
      <c r="E168" s="11"/>
    </row>
    <row r="169" spans="2:5" ht="12.75">
      <c r="B169" s="11"/>
      <c r="C169" s="11"/>
      <c r="D169" s="11"/>
      <c r="E169" s="11"/>
    </row>
    <row r="170" spans="2:5" ht="12.75">
      <c r="B170" s="11"/>
      <c r="C170" s="11"/>
      <c r="D170" s="11"/>
      <c r="E170" s="11"/>
    </row>
    <row r="171" spans="2:5" ht="12.75">
      <c r="B171" s="11"/>
      <c r="C171" s="11"/>
      <c r="D171" s="11"/>
      <c r="E171" s="11"/>
    </row>
    <row r="172" spans="2:5" ht="12.75">
      <c r="B172" s="11"/>
      <c r="C172" s="11"/>
      <c r="D172" s="11"/>
      <c r="E172" s="11"/>
    </row>
    <row r="173" spans="2:5" ht="12.75">
      <c r="B173" s="11"/>
      <c r="C173" s="11"/>
      <c r="D173" s="11"/>
      <c r="E173" s="11"/>
    </row>
    <row r="174" spans="2:5" ht="12.75">
      <c r="B174" s="11"/>
      <c r="C174" s="11"/>
      <c r="D174" s="11"/>
      <c r="E174" s="11"/>
    </row>
    <row r="175" spans="2:5" ht="12.75">
      <c r="B175" s="11"/>
      <c r="C175" s="11"/>
      <c r="D175" s="11"/>
      <c r="E175" s="11"/>
    </row>
    <row r="176" spans="2:5" ht="12.75">
      <c r="B176" s="11"/>
      <c r="C176" s="11"/>
      <c r="D176" s="11"/>
      <c r="E176" s="11"/>
    </row>
    <row r="177" spans="2:5" ht="12.75">
      <c r="B177" s="11"/>
      <c r="C177" s="11"/>
      <c r="D177" s="11"/>
      <c r="E177" s="11"/>
    </row>
    <row r="178" spans="2:5" ht="12.75">
      <c r="B178" s="11"/>
      <c r="C178" s="11"/>
      <c r="D178" s="11"/>
      <c r="E178" s="11"/>
    </row>
    <row r="179" spans="2:5" ht="12.75">
      <c r="B179" s="11"/>
      <c r="C179" s="11"/>
      <c r="D179" s="11"/>
      <c r="E179" s="11"/>
    </row>
    <row r="180" spans="2:5" ht="12.75">
      <c r="B180" s="11"/>
      <c r="C180" s="11"/>
      <c r="D180" s="11"/>
      <c r="E180" s="11"/>
    </row>
    <row r="181" spans="2:5" ht="12.75">
      <c r="B181" s="11"/>
      <c r="C181" s="11"/>
      <c r="D181" s="11"/>
      <c r="E181" s="11"/>
    </row>
    <row r="182" spans="2:5" ht="12.75">
      <c r="B182" s="11"/>
      <c r="C182" s="11"/>
      <c r="D182" s="11"/>
      <c r="E182" s="11"/>
    </row>
    <row r="183" spans="2:5" ht="12.75">
      <c r="B183" s="11"/>
      <c r="C183" s="11"/>
      <c r="D183" s="11"/>
      <c r="E183" s="11"/>
    </row>
    <row r="184" spans="2:5" ht="12.75">
      <c r="B184" s="11"/>
      <c r="C184" s="11"/>
      <c r="D184" s="11"/>
      <c r="E184" s="11"/>
    </row>
    <row r="185" spans="2:5" ht="12.75">
      <c r="B185" s="11"/>
      <c r="C185" s="11"/>
      <c r="D185" s="11"/>
      <c r="E185" s="11"/>
    </row>
    <row r="186" spans="2:5" ht="12.75">
      <c r="B186" s="11"/>
      <c r="C186" s="11"/>
      <c r="D186" s="11"/>
      <c r="E186" s="11"/>
    </row>
    <row r="187" spans="2:5" ht="12.75">
      <c r="B187" s="11"/>
      <c r="C187" s="11"/>
      <c r="D187" s="11"/>
      <c r="E187" s="11"/>
    </row>
    <row r="188" spans="2:5" ht="12.75">
      <c r="B188" s="11"/>
      <c r="C188" s="11"/>
      <c r="D188" s="11"/>
      <c r="E188" s="11"/>
    </row>
    <row r="189" spans="2:5" ht="12.75">
      <c r="B189" s="11"/>
      <c r="C189" s="11"/>
      <c r="D189" s="11"/>
      <c r="E189" s="11"/>
    </row>
    <row r="190" spans="2:5" ht="12.75">
      <c r="B190" s="11"/>
      <c r="C190" s="11"/>
      <c r="D190" s="11"/>
      <c r="E190" s="11"/>
    </row>
    <row r="191" spans="2:5" ht="12.75">
      <c r="B191" s="11"/>
      <c r="C191" s="11"/>
      <c r="D191" s="11"/>
      <c r="E191" s="11"/>
    </row>
    <row r="192" spans="2:5" ht="12.75">
      <c r="B192" s="11"/>
      <c r="C192" s="11"/>
      <c r="D192" s="11"/>
      <c r="E192" s="11"/>
    </row>
    <row r="193" spans="2:5" ht="12.75">
      <c r="B193" s="11"/>
      <c r="C193" s="11"/>
      <c r="D193" s="11"/>
      <c r="E193" s="11"/>
    </row>
    <row r="194" spans="2:5" ht="12.75">
      <c r="B194" s="11"/>
      <c r="C194" s="11"/>
      <c r="D194" s="11"/>
      <c r="E194" s="11"/>
    </row>
    <row r="195" spans="2:5" ht="12.75">
      <c r="B195" s="11"/>
      <c r="C195" s="11"/>
      <c r="D195" s="11"/>
      <c r="E195" s="11"/>
    </row>
    <row r="196" spans="2:5" ht="12.75">
      <c r="B196" s="11"/>
      <c r="C196" s="11"/>
      <c r="D196" s="11"/>
      <c r="E196" s="11"/>
    </row>
    <row r="197" spans="2:5" ht="12.75">
      <c r="B197" s="11"/>
      <c r="C197" s="11"/>
      <c r="D197" s="11"/>
      <c r="E197" s="11"/>
    </row>
    <row r="198" spans="2:5" ht="12.75">
      <c r="B198" s="11"/>
      <c r="C198" s="11"/>
      <c r="D198" s="11"/>
      <c r="E198" s="11"/>
    </row>
    <row r="199" spans="2:5" ht="12.75">
      <c r="B199" s="11"/>
      <c r="C199" s="11"/>
      <c r="D199" s="11"/>
      <c r="E199" s="11"/>
    </row>
    <row r="200" spans="2:5" ht="12.75">
      <c r="B200" s="11"/>
      <c r="C200" s="11"/>
      <c r="D200" s="11"/>
      <c r="E200" s="11"/>
    </row>
    <row r="201" spans="2:5" ht="12.75">
      <c r="B201" s="11"/>
      <c r="C201" s="11"/>
      <c r="D201" s="11"/>
      <c r="E201" s="11"/>
    </row>
    <row r="202" spans="2:5" ht="12.75">
      <c r="B202" s="11"/>
      <c r="C202" s="11"/>
      <c r="D202" s="11"/>
      <c r="E202" s="11"/>
    </row>
    <row r="203" spans="2:5" ht="12.75">
      <c r="B203" s="11"/>
      <c r="C203" s="11"/>
      <c r="D203" s="11"/>
      <c r="E203" s="11"/>
    </row>
    <row r="204" spans="2:5" ht="12.75">
      <c r="B204" s="11"/>
      <c r="C204" s="11"/>
      <c r="D204" s="11"/>
      <c r="E204" s="11"/>
    </row>
    <row r="205" spans="2:5" ht="12.75">
      <c r="B205" s="11"/>
      <c r="C205" s="11"/>
      <c r="D205" s="11"/>
      <c r="E205" s="11"/>
    </row>
    <row r="206" spans="2:5" ht="12.75">
      <c r="B206" s="11"/>
      <c r="C206" s="11"/>
      <c r="D206" s="11"/>
      <c r="E206" s="11"/>
    </row>
    <row r="207" spans="2:5" ht="12.75">
      <c r="B207" s="11"/>
      <c r="C207" s="11"/>
      <c r="D207" s="11"/>
      <c r="E207" s="11"/>
    </row>
    <row r="208" spans="2:5" ht="12.75">
      <c r="B208" s="11"/>
      <c r="C208" s="11"/>
      <c r="D208" s="11"/>
      <c r="E208" s="11"/>
    </row>
    <row r="209" spans="2:5" ht="12.75">
      <c r="B209" s="11"/>
      <c r="C209" s="11"/>
      <c r="D209" s="11"/>
      <c r="E209" s="11"/>
    </row>
    <row r="210" spans="2:5" ht="12.75">
      <c r="B210" s="11"/>
      <c r="C210" s="11"/>
      <c r="D210" s="11"/>
      <c r="E210" s="11"/>
    </row>
    <row r="211" spans="2:5" ht="12.75">
      <c r="B211" s="11"/>
      <c r="C211" s="11"/>
      <c r="D211" s="11"/>
      <c r="E211" s="11"/>
    </row>
    <row r="212" spans="2:5" ht="12.75">
      <c r="B212" s="11"/>
      <c r="C212" s="11"/>
      <c r="D212" s="11"/>
      <c r="E212" s="11"/>
    </row>
    <row r="213" spans="2:5" ht="12.75">
      <c r="B213" s="11"/>
      <c r="C213" s="11"/>
      <c r="D213" s="11"/>
      <c r="E213" s="11"/>
    </row>
    <row r="214" spans="2:5" ht="12.75">
      <c r="B214" s="11"/>
      <c r="C214" s="11"/>
      <c r="D214" s="11"/>
      <c r="E214" s="11"/>
    </row>
    <row r="215" spans="2:5" ht="12.75">
      <c r="B215" s="11"/>
      <c r="C215" s="11"/>
      <c r="D215" s="11"/>
      <c r="E215" s="11"/>
    </row>
    <row r="216" spans="2:5" ht="12.75">
      <c r="B216" s="11"/>
      <c r="C216" s="11"/>
      <c r="D216" s="11"/>
      <c r="E216" s="11"/>
    </row>
    <row r="217" spans="2:5" ht="12.75">
      <c r="B217" s="11"/>
      <c r="C217" s="11"/>
      <c r="D217" s="11"/>
      <c r="E217" s="11"/>
    </row>
    <row r="218" spans="2:5" ht="12.75">
      <c r="B218" s="11"/>
      <c r="C218" s="11"/>
      <c r="D218" s="11"/>
      <c r="E218" s="11"/>
    </row>
    <row r="219" spans="2:5" ht="12.75">
      <c r="B219" s="11"/>
      <c r="C219" s="11"/>
      <c r="D219" s="11"/>
      <c r="E219" s="11"/>
    </row>
    <row r="220" spans="2:5" ht="12.75">
      <c r="B220" s="11"/>
      <c r="C220" s="11"/>
      <c r="D220" s="11"/>
      <c r="E220" s="11"/>
    </row>
    <row r="221" spans="2:5" ht="12.75">
      <c r="B221" s="11"/>
      <c r="C221" s="11"/>
      <c r="D221" s="11"/>
      <c r="E221" s="11"/>
    </row>
    <row r="222" spans="2:5" ht="12.75">
      <c r="B222" s="11"/>
      <c r="C222" s="11"/>
      <c r="D222" s="11"/>
      <c r="E222" s="11"/>
    </row>
    <row r="223" spans="2:5" ht="12.75">
      <c r="B223" s="11"/>
      <c r="C223" s="11"/>
      <c r="D223" s="11"/>
      <c r="E223" s="11"/>
    </row>
    <row r="224" spans="2:5" ht="12.75">
      <c r="B224" s="11"/>
      <c r="C224" s="11"/>
      <c r="D224" s="11"/>
      <c r="E224" s="11"/>
    </row>
    <row r="225" spans="2:5" ht="12.75">
      <c r="B225" s="11"/>
      <c r="C225" s="11"/>
      <c r="D225" s="11"/>
      <c r="E225" s="11"/>
    </row>
    <row r="226" spans="2:5" ht="12.75">
      <c r="B226" s="11"/>
      <c r="C226" s="11"/>
      <c r="D226" s="11"/>
      <c r="E226" s="11"/>
    </row>
    <row r="227" spans="2:5" ht="12.75">
      <c r="B227" s="11"/>
      <c r="C227" s="11"/>
      <c r="D227" s="11"/>
      <c r="E227" s="11"/>
    </row>
    <row r="228" spans="2:5" ht="12.75">
      <c r="B228" s="11"/>
      <c r="C228" s="11"/>
      <c r="D228" s="11"/>
      <c r="E228" s="11"/>
    </row>
    <row r="229" spans="2:5" ht="12.75">
      <c r="B229" s="11"/>
      <c r="C229" s="11"/>
      <c r="D229" s="11"/>
      <c r="E229" s="11"/>
    </row>
    <row r="230" spans="2:5" ht="12.75">
      <c r="B230" s="11"/>
      <c r="C230" s="11"/>
      <c r="D230" s="11"/>
      <c r="E230" s="11"/>
    </row>
    <row r="231" spans="2:5" ht="12.75">
      <c r="B231" s="11"/>
      <c r="C231" s="11"/>
      <c r="D231" s="11"/>
      <c r="E231" s="11"/>
    </row>
    <row r="232" spans="2:5" ht="12.75">
      <c r="B232" s="11"/>
      <c r="C232" s="11"/>
      <c r="D232" s="11"/>
      <c r="E232" s="11"/>
    </row>
    <row r="233" spans="2:5" ht="12.75">
      <c r="B233" s="11"/>
      <c r="C233" s="11"/>
      <c r="D233" s="11"/>
      <c r="E233" s="11"/>
    </row>
    <row r="234" spans="2:5" ht="12.75">
      <c r="B234" s="11"/>
      <c r="C234" s="11"/>
      <c r="D234" s="11"/>
      <c r="E234" s="11"/>
    </row>
    <row r="235" spans="2:5" ht="12.75">
      <c r="B235" s="11"/>
      <c r="C235" s="11"/>
      <c r="D235" s="11"/>
      <c r="E235" s="11"/>
    </row>
    <row r="236" spans="2:5" ht="12.75">
      <c r="B236" s="11"/>
      <c r="C236" s="11"/>
      <c r="D236" s="11"/>
      <c r="E236" s="11"/>
    </row>
    <row r="237" spans="2:5" ht="12.75">
      <c r="B237" s="11"/>
      <c r="C237" s="11"/>
      <c r="D237" s="11"/>
      <c r="E237" s="11"/>
    </row>
    <row r="238" spans="2:5" ht="12.75">
      <c r="B238" s="11"/>
      <c r="C238" s="11"/>
      <c r="D238" s="11"/>
      <c r="E238" s="11"/>
    </row>
    <row r="239" spans="2:5" ht="12.75">
      <c r="B239" s="11"/>
      <c r="C239" s="11"/>
      <c r="D239" s="11"/>
      <c r="E239" s="11"/>
    </row>
    <row r="240" spans="2:5" ht="12.75">
      <c r="B240" s="11"/>
      <c r="C240" s="11"/>
      <c r="D240" s="11"/>
      <c r="E240" s="11"/>
    </row>
    <row r="241" spans="2:5" ht="12.75">
      <c r="B241" s="11"/>
      <c r="C241" s="11"/>
      <c r="D241" s="11"/>
      <c r="E241" s="11"/>
    </row>
    <row r="242" spans="2:5" ht="12.75">
      <c r="B242" s="11"/>
      <c r="C242" s="11"/>
      <c r="D242" s="11"/>
      <c r="E242" s="11"/>
    </row>
    <row r="243" spans="2:5" ht="12.75">
      <c r="B243" s="11"/>
      <c r="C243" s="11"/>
      <c r="D243" s="11"/>
      <c r="E243" s="11"/>
    </row>
    <row r="244" spans="2:5" ht="12.75">
      <c r="B244" s="11"/>
      <c r="C244" s="11"/>
      <c r="D244" s="11"/>
      <c r="E244" s="11"/>
    </row>
    <row r="245" spans="2:5" ht="12.75">
      <c r="B245" s="11"/>
      <c r="C245" s="11"/>
      <c r="D245" s="11"/>
      <c r="E245" s="11"/>
    </row>
    <row r="246" spans="2:5" ht="12.75">
      <c r="B246" s="11"/>
      <c r="C246" s="11"/>
      <c r="D246" s="11"/>
      <c r="E246" s="11"/>
    </row>
    <row r="247" spans="2:5" ht="12.75">
      <c r="B247" s="11"/>
      <c r="C247" s="11"/>
      <c r="D247" s="11"/>
      <c r="E247" s="11"/>
    </row>
    <row r="248" spans="2:5" ht="12.75">
      <c r="B248" s="11"/>
      <c r="C248" s="11"/>
      <c r="D248" s="11"/>
      <c r="E248" s="11"/>
    </row>
    <row r="249" spans="2:5" ht="12.75">
      <c r="B249" s="11"/>
      <c r="C249" s="11"/>
      <c r="D249" s="11"/>
      <c r="E249" s="11"/>
    </row>
    <row r="250" spans="2:5" ht="12.75">
      <c r="B250" s="11"/>
      <c r="C250" s="11"/>
      <c r="D250" s="11"/>
      <c r="E250" s="11"/>
    </row>
    <row r="251" spans="2:5" ht="12.75">
      <c r="B251" s="11"/>
      <c r="C251" s="11"/>
      <c r="D251" s="11"/>
      <c r="E251" s="11"/>
    </row>
    <row r="252" spans="2:5" ht="12.75">
      <c r="B252" s="11"/>
      <c r="C252" s="11"/>
      <c r="D252" s="11"/>
      <c r="E252" s="11"/>
    </row>
    <row r="253" spans="2:5" ht="12.75">
      <c r="B253" s="11"/>
      <c r="C253" s="11"/>
      <c r="D253" s="11"/>
      <c r="E253" s="11"/>
    </row>
    <row r="254" spans="2:5" ht="12.75">
      <c r="B254" s="11"/>
      <c r="C254" s="11"/>
      <c r="D254" s="11"/>
      <c r="E254" s="11"/>
    </row>
    <row r="255" spans="2:5" ht="12.75">
      <c r="B255" s="11"/>
      <c r="C255" s="11"/>
      <c r="D255" s="11"/>
      <c r="E255" s="11"/>
    </row>
    <row r="256" spans="2:5" ht="12.75">
      <c r="B256" s="11"/>
      <c r="C256" s="11"/>
      <c r="D256" s="11"/>
      <c r="E256" s="11"/>
    </row>
    <row r="257" spans="2:5" ht="12.75">
      <c r="B257" s="11"/>
      <c r="C257" s="11"/>
      <c r="D257" s="11"/>
      <c r="E257" s="11"/>
    </row>
    <row r="258" spans="2:5" ht="12.75">
      <c r="B258" s="11"/>
      <c r="C258" s="11"/>
      <c r="D258" s="11"/>
      <c r="E258" s="11"/>
    </row>
    <row r="259" spans="2:5" ht="12.75">
      <c r="B259" s="11"/>
      <c r="C259" s="11"/>
      <c r="D259" s="11"/>
      <c r="E259" s="11"/>
    </row>
    <row r="260" spans="2:5" ht="12.75">
      <c r="B260" s="11"/>
      <c r="C260" s="11"/>
      <c r="D260" s="11"/>
      <c r="E260" s="11"/>
    </row>
    <row r="261" spans="2:5" ht="12.75">
      <c r="B261" s="11"/>
      <c r="C261" s="11"/>
      <c r="D261" s="11"/>
      <c r="E261" s="11"/>
    </row>
    <row r="262" spans="2:5" ht="12.75">
      <c r="B262" s="11"/>
      <c r="C262" s="11"/>
      <c r="D262" s="11"/>
      <c r="E262" s="11"/>
    </row>
    <row r="263" spans="2:5" ht="12.75">
      <c r="B263" s="11"/>
      <c r="C263" s="11"/>
      <c r="D263" s="11"/>
      <c r="E263" s="11"/>
    </row>
    <row r="264" spans="2:5" ht="12.75">
      <c r="B264" s="11"/>
      <c r="C264" s="11"/>
      <c r="D264" s="11"/>
      <c r="E264" s="11"/>
    </row>
    <row r="265" spans="2:5" ht="12.75">
      <c r="B265" s="11"/>
      <c r="C265" s="11"/>
      <c r="D265" s="11"/>
      <c r="E265" s="11"/>
    </row>
    <row r="266" spans="2:5" ht="12.75">
      <c r="B266" s="11"/>
      <c r="C266" s="11"/>
      <c r="D266" s="11"/>
      <c r="E266" s="11"/>
    </row>
    <row r="267" spans="2:5" ht="12.75">
      <c r="B267" s="11"/>
      <c r="C267" s="11"/>
      <c r="D267" s="11"/>
      <c r="E267" s="11"/>
    </row>
    <row r="268" spans="2:5" ht="12.75">
      <c r="B268" s="11"/>
      <c r="C268" s="11"/>
      <c r="D268" s="11"/>
      <c r="E268" s="11"/>
    </row>
    <row r="269" spans="2:5" ht="12.75">
      <c r="B269" s="11"/>
      <c r="C269" s="11"/>
      <c r="D269" s="11"/>
      <c r="E269" s="11"/>
    </row>
    <row r="270" spans="2:5" ht="12.75">
      <c r="B270" s="11"/>
      <c r="C270" s="11"/>
      <c r="D270" s="11"/>
      <c r="E270" s="11"/>
    </row>
    <row r="271" spans="2:5" ht="12.75">
      <c r="B271" s="11"/>
      <c r="C271" s="11"/>
      <c r="D271" s="11"/>
      <c r="E271" s="11"/>
    </row>
    <row r="272" spans="2:5" ht="12.75">
      <c r="B272" s="11"/>
      <c r="C272" s="11"/>
      <c r="D272" s="11"/>
      <c r="E272" s="11"/>
    </row>
    <row r="273" spans="2:5" ht="12.75">
      <c r="B273" s="11"/>
      <c r="C273" s="11"/>
      <c r="D273" s="11"/>
      <c r="E273" s="11"/>
    </row>
    <row r="274" spans="2:5" ht="12.75">
      <c r="B274" s="11"/>
      <c r="C274" s="11"/>
      <c r="D274" s="11"/>
      <c r="E274" s="11"/>
    </row>
    <row r="275" spans="2:5" ht="12.75">
      <c r="B275" s="11"/>
      <c r="C275" s="11"/>
      <c r="D275" s="11"/>
      <c r="E275" s="11"/>
    </row>
    <row r="276" spans="2:5" ht="12.75">
      <c r="B276" s="11"/>
      <c r="C276" s="11"/>
      <c r="D276" s="11"/>
      <c r="E276" s="11"/>
    </row>
    <row r="277" spans="2:5" ht="12.75">
      <c r="B277" s="11"/>
      <c r="C277" s="11"/>
      <c r="D277" s="11"/>
      <c r="E277" s="11"/>
    </row>
    <row r="278" spans="2:5" ht="12.75">
      <c r="B278" s="11"/>
      <c r="C278" s="11"/>
      <c r="D278" s="11"/>
      <c r="E278" s="11"/>
    </row>
    <row r="279" spans="2:5" ht="12.75">
      <c r="B279" s="11"/>
      <c r="C279" s="11"/>
      <c r="D279" s="11"/>
      <c r="E279" s="11"/>
    </row>
  </sheetData>
  <mergeCells count="90">
    <mergeCell ref="A7:A8"/>
    <mergeCell ref="B7:E8"/>
    <mergeCell ref="F7:F8"/>
    <mergeCell ref="G7:G8"/>
    <mergeCell ref="K7:K8"/>
    <mergeCell ref="L7:L8"/>
    <mergeCell ref="B9:E9"/>
    <mergeCell ref="B13:E13"/>
    <mergeCell ref="B12:E12"/>
    <mergeCell ref="B11:E11"/>
    <mergeCell ref="H7:H8"/>
    <mergeCell ref="I7:I8"/>
    <mergeCell ref="J7:J8"/>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2:E72"/>
    <mergeCell ref="B71:E71"/>
    <mergeCell ref="B73:E73"/>
    <mergeCell ref="B74:E74"/>
    <mergeCell ref="B75:E75"/>
    <mergeCell ref="B76:E76"/>
    <mergeCell ref="B77:E77"/>
    <mergeCell ref="B78:E78"/>
    <mergeCell ref="B79:E79"/>
    <mergeCell ref="B80:E80"/>
    <mergeCell ref="B85:E85"/>
    <mergeCell ref="B86:E86"/>
    <mergeCell ref="B81:E81"/>
    <mergeCell ref="B82:E82"/>
    <mergeCell ref="B83:E83"/>
    <mergeCell ref="B84:E84"/>
    <mergeCell ref="B4:E4"/>
    <mergeCell ref="H1:L1"/>
    <mergeCell ref="G2:L2"/>
    <mergeCell ref="H3:L3"/>
  </mergeCells>
  <printOptions gridLines="1"/>
  <pageMargins left="0.5905511811023623" right="0.4724409448818898" top="0.5511811023622047" bottom="0.4724409448818898" header="0.31496062992125984" footer="0.15748031496062992"/>
  <pageSetup horizontalDpi="600" verticalDpi="600" orientation="landscape" paperSize="9" r:id="rId1"/>
  <headerFooter alignWithMargins="0">
    <oddHeader>&amp;L&amp;P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Дядькина Е. Г.</dc:creator>
  <cp:keywords/>
  <dc:description/>
  <cp:lastModifiedBy>*</cp:lastModifiedBy>
  <cp:lastPrinted>2005-07-15T08:30:21Z</cp:lastPrinted>
  <dcterms:created xsi:type="dcterms:W3CDTF">2004-10-07T08:02:20Z</dcterms:created>
  <dcterms:modified xsi:type="dcterms:W3CDTF">2005-07-15T08:30:52Z</dcterms:modified>
  <cp:category/>
  <cp:version/>
  <cp:contentType/>
  <cp:contentStatus/>
</cp:coreProperties>
</file>