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2"/>
  </bookViews>
  <sheets>
    <sheet name="Прил. 2" sheetId="1" r:id="rId1"/>
    <sheet name="Прил.3" sheetId="2" r:id="rId2"/>
    <sheet name="Прил.4" sheetId="3" r:id="rId3"/>
    <sheet name="Прил.1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<sst xmlns="http://schemas.openxmlformats.org/spreadsheetml/2006/main" count="229" uniqueCount="138">
  <si>
    <t>сумма</t>
  </si>
  <si>
    <t>%</t>
  </si>
  <si>
    <t>Расходы</t>
  </si>
  <si>
    <t>Дефицит бюджета</t>
  </si>
  <si>
    <t>Сумма</t>
  </si>
  <si>
    <t>Отклонения</t>
  </si>
  <si>
    <t>Налог на прибыль предприятий</t>
  </si>
  <si>
    <t xml:space="preserve">Налог на доходы физических лиц </t>
  </si>
  <si>
    <t>Налоги на совокупный доход</t>
  </si>
  <si>
    <t>Прочие неналоговые доходы</t>
  </si>
  <si>
    <t>Субвенции</t>
  </si>
  <si>
    <t>Прочие безвозмездные перечисления</t>
  </si>
  <si>
    <t>Субсидии</t>
  </si>
  <si>
    <t>Жилищно-коммунальное хозяйство</t>
  </si>
  <si>
    <t>Образование</t>
  </si>
  <si>
    <t>Социальная политика</t>
  </si>
  <si>
    <t>Итого</t>
  </si>
  <si>
    <t xml:space="preserve">Отклонения </t>
  </si>
  <si>
    <t>от утвержден.бюджета</t>
  </si>
  <si>
    <t>Доходы от продажи материальных и немат. ресурсов</t>
  </si>
  <si>
    <t>Общегосударственные вопросы</t>
  </si>
  <si>
    <t>Национальная безопасность</t>
  </si>
  <si>
    <t>Изменения от утв. бюджета</t>
  </si>
  <si>
    <t>Изменения от уточнен. бюдж.</t>
  </si>
  <si>
    <t>Платежи за пользование природными ресурсами</t>
  </si>
  <si>
    <t>Доходы от имущества, находящегося в государственной и муниципальной собственности</t>
  </si>
  <si>
    <t>Налог на имущ-во, земельный налог</t>
  </si>
  <si>
    <t>Государственная пошлина</t>
  </si>
  <si>
    <t>Безвозмездные поступления</t>
  </si>
  <si>
    <t>от утвержденного бюджета</t>
  </si>
  <si>
    <t>от уточненного бюджета</t>
  </si>
  <si>
    <t>ВСЕГО ДОХОДОВ</t>
  </si>
  <si>
    <t>БЕЗВОЗМЕЗДНЫЕ ПОСТУПЛЕНИЯ, в т.ч.</t>
  </si>
  <si>
    <t>Национальная экономика</t>
  </si>
  <si>
    <t>Культура, кинематография, средства массовой информации</t>
  </si>
  <si>
    <t>Здравоохранение и спорт</t>
  </si>
  <si>
    <t>Доходы - всего, в т.ч.</t>
  </si>
  <si>
    <t xml:space="preserve"> </t>
  </si>
  <si>
    <t>Утвержден-ный бюджет на 2006 г.</t>
  </si>
  <si>
    <t>Утвержденный бюджет на 2006 г.</t>
  </si>
  <si>
    <t>Проект уточненного бюджета апрель 2006г.</t>
  </si>
  <si>
    <t>Штрафы, санкции, возм.ущерба</t>
  </si>
  <si>
    <t>Налоговые ДОХОДЫ, в т.ч.</t>
  </si>
  <si>
    <t>Неналоговые ДОХОДЫ, в т.ч.</t>
  </si>
  <si>
    <t>Итого собственные доходы</t>
  </si>
  <si>
    <t>дотации от др. бюджетов бюджет. Системы</t>
  </si>
  <si>
    <t>от уточненного (00.00 г.)</t>
  </si>
  <si>
    <t>Уточненный бюджет  апрель06.</t>
  </si>
  <si>
    <t>Охрана окружающей среды</t>
  </si>
  <si>
    <t>Приложение 3</t>
  </si>
  <si>
    <t>Приложение 2</t>
  </si>
  <si>
    <t>Налоговые доходы</t>
  </si>
  <si>
    <t>Неналоговые доходы</t>
  </si>
  <si>
    <t xml:space="preserve">Утвержд. бюджет 2006 г </t>
  </si>
  <si>
    <t>Уточнен. бюджет 04.2006г.</t>
  </si>
  <si>
    <t>Приложение 1</t>
  </si>
  <si>
    <t>Приложение 4</t>
  </si>
  <si>
    <t>тыс.руб.</t>
  </si>
  <si>
    <t>Наименование показателя</t>
  </si>
  <si>
    <t>Рз</t>
  </si>
  <si>
    <t>ПР</t>
  </si>
  <si>
    <t>Бюджет    на 2006 год</t>
  </si>
  <si>
    <t>Уточненный бюджет на 2005 год</t>
  </si>
  <si>
    <t>Уточненный апрель 2006 год</t>
  </si>
  <si>
    <t>Утверждено расходов на 2006 год</t>
  </si>
  <si>
    <t>Отклонения утвержденного от уточненного 04.06 г.</t>
  </si>
  <si>
    <t>Сумма (гр.7 - гр.6)</t>
  </si>
  <si>
    <t>% (гр.7/ гр.6*100)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</si>
  <si>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</si>
  <si>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</si>
  <si>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</si>
  <si>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</si>
  <si>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Функционирование законодательных(представительных) органов государственной власти и местного самоуправления</t>
  </si>
  <si>
    <t>03</t>
  </si>
  <si>
    <t>Функционирование Правительства Российской Федерации,высших органов исполнительной власти субъектов Российской Федерации, местных администраций</t>
  </si>
  <si>
    <t>04</t>
  </si>
  <si>
    <t>Обеспечение деятельности финансовых,налоговых и таможенных органов и органов надзора</t>
  </si>
  <si>
    <t>06</t>
  </si>
  <si>
    <t>Обеспечение проведения выборов и референдумов</t>
  </si>
  <si>
    <t>07</t>
  </si>
  <si>
    <t>Обслуживание государственного и муниципального долга</t>
  </si>
  <si>
    <t>12</t>
  </si>
  <si>
    <t>Резервные фонды</t>
  </si>
  <si>
    <t>13</t>
  </si>
  <si>
    <t>Другие общегосударственные вопросы</t>
  </si>
  <si>
    <t>15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</si>
  <si>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</si>
  <si>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</si>
  <si>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</si>
  <si>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Предупреждение и ликвидация последствий чрезвычайных ситуаций и стихийных бедствий, гражданская оборона</t>
  </si>
  <si>
    <t>09</t>
  </si>
  <si>
    <t>10</t>
  </si>
  <si>
    <t>НАЦИОНАЛЬНАЯ ЭКОНОМИКА</t>
  </si>
  <si>
    <t>Топливо и энергетика</t>
  </si>
  <si>
    <t>Воспроизводство минерально-сырьевой базы</t>
  </si>
  <si>
    <t>Сельское хозяйство и рыболовство</t>
  </si>
  <si>
    <t>05</t>
  </si>
  <si>
    <t>Лесное хозяйство</t>
  </si>
  <si>
    <t>Транспорт</t>
  </si>
  <si>
    <t>08</t>
  </si>
  <si>
    <t>Связь и информатика</t>
  </si>
  <si>
    <t>Другие вопросы в области национальной экономики</t>
  </si>
  <si>
    <t>11</t>
  </si>
  <si>
    <t>ЖИЛИЩНО - 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</si>
  <si>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</si>
  <si>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</si>
  <si>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</si>
  <si>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</si>
  <si>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растительных и животных видов и среды их обитания</t>
  </si>
  <si>
    <t>Другие вопросы в области охраны окружающей среды</t>
  </si>
  <si>
    <t xml:space="preserve">ОБРАЗОВАНИЕ 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</si>
  <si>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</si>
  <si>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</si>
  <si>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</si>
  <si>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</si>
  <si>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Переподготовка и повышение квалификации</t>
  </si>
  <si>
    <t>Высшее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</si>
  <si>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</si>
  <si>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</si>
  <si>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КУЛЬТУРА,КИНЕМАТОГРАФИЯ И СРЕДСТВА МАССОВОЙ ИНФОРМАЦИИ</t>
  </si>
  <si>
    <t>Культура</t>
  </si>
  <si>
    <t>Кинематография</t>
  </si>
  <si>
    <t xml:space="preserve">Телевидение и радиовещание 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</si>
  <si>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</si>
  <si>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</si>
  <si>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ЗДРАВООХРАНЕНИЕ И СПОРТ</t>
  </si>
  <si>
    <t>Здравоохранение</t>
  </si>
  <si>
    <t>Спорт и физическая культура</t>
  </si>
  <si>
    <t>Другие вопросы в области здравоохранения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</si>
  <si>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</si>
  <si>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</si>
  <si>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</si>
  <si>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</si>
  <si>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</si>
  <si>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Другие вопросы в области социальной политики</t>
  </si>
  <si>
    <t>ВСЕГО</t>
  </si>
  <si>
    <t>Другие вопросы в обл. нац. безоп. и правоох. деят.</t>
  </si>
  <si>
    <t xml:space="preserve">Таблица отклонения расходов  бюджета города Радужный на 2006 год                     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</si>
</sst>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1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8"/>
      <name val="Arial Cyr"/>
      <family val="2"/>
    </font>
    <font>
      <b/>
      <sz val="8"/>
      <color indexed="18"/>
      <name val="Arial Cyr"/>
      <family val="2"/>
    </font>
    <font>
      <sz val="8"/>
      <color indexed="18"/>
      <name val="Arial Cyr"/>
      <family val="2"/>
    </font>
    <font>
      <b/>
      <sz val="12"/>
      <name val="Arial Cyr"/>
      <family val="2"/>
    </font>
    <font>
      <b/>
      <sz val="10"/>
      <color indexed="12"/>
      <name val="Arial Cyr"/>
      <family val="2"/>
    </font>
    <font>
      <sz val="10"/>
      <color indexed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0" xfId="20" applyNumberFormat="1" applyFont="1" applyAlignment="1">
      <alignment/>
    </xf>
    <xf numFmtId="165" fontId="0" fillId="0" borderId="1" xfId="20" applyNumberFormat="1" applyBorder="1" applyAlignment="1">
      <alignment/>
    </xf>
    <xf numFmtId="0" fontId="0" fillId="0" borderId="0" xfId="0" applyFont="1" applyAlignment="1">
      <alignment/>
    </xf>
    <xf numFmtId="165" fontId="0" fillId="0" borderId="0" xfId="20" applyNumberFormat="1" applyFont="1" applyAlignment="1">
      <alignment/>
    </xf>
    <xf numFmtId="165" fontId="0" fillId="0" borderId="1" xfId="20" applyNumberFormat="1" applyFont="1" applyBorder="1" applyAlignment="1">
      <alignment/>
    </xf>
    <xf numFmtId="165" fontId="0" fillId="0" borderId="2" xfId="20" applyNumberFormat="1" applyFont="1" applyBorder="1" applyAlignment="1">
      <alignment/>
    </xf>
    <xf numFmtId="165" fontId="0" fillId="0" borderId="3" xfId="20" applyNumberFormat="1" applyFont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164" fontId="1" fillId="0" borderId="0" xfId="2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4" xfId="20" applyNumberFormat="1" applyFont="1" applyBorder="1" applyAlignment="1">
      <alignment horizontal="center" wrapText="1"/>
    </xf>
    <xf numFmtId="165" fontId="1" fillId="0" borderId="0" xfId="0" applyNumberFormat="1" applyFont="1" applyFill="1" applyBorder="1" applyAlignment="1">
      <alignment/>
    </xf>
    <xf numFmtId="0" fontId="0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165" fontId="0" fillId="0" borderId="6" xfId="2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/>
    </xf>
    <xf numFmtId="0" fontId="1" fillId="0" borderId="9" xfId="0" applyFont="1" applyBorder="1" applyAlignment="1">
      <alignment horizontal="justify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justify" vertical="top" wrapText="1"/>
    </xf>
    <xf numFmtId="165" fontId="0" fillId="0" borderId="11" xfId="20" applyNumberFormat="1" applyFont="1" applyBorder="1" applyAlignment="1">
      <alignment/>
    </xf>
    <xf numFmtId="165" fontId="0" fillId="0" borderId="12" xfId="20" applyNumberFormat="1" applyFont="1" applyBorder="1" applyAlignment="1">
      <alignment/>
    </xf>
    <xf numFmtId="165" fontId="1" fillId="0" borderId="13" xfId="20" applyNumberFormat="1" applyFont="1" applyBorder="1" applyAlignment="1">
      <alignment/>
    </xf>
    <xf numFmtId="165" fontId="0" fillId="0" borderId="14" xfId="20" applyNumberFormat="1" applyFont="1" applyBorder="1" applyAlignment="1">
      <alignment/>
    </xf>
    <xf numFmtId="165" fontId="0" fillId="0" borderId="14" xfId="20" applyNumberFormat="1" applyFont="1" applyBorder="1" applyAlignment="1">
      <alignment horizontal="center"/>
    </xf>
    <xf numFmtId="165" fontId="0" fillId="0" borderId="12" xfId="2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justify"/>
    </xf>
    <xf numFmtId="165" fontId="5" fillId="0" borderId="12" xfId="20" applyNumberFormat="1" applyFont="1" applyBorder="1" applyAlignment="1">
      <alignment/>
    </xf>
    <xf numFmtId="165" fontId="5" fillId="0" borderId="6" xfId="2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9" xfId="0" applyFont="1" applyBorder="1" applyAlignment="1">
      <alignment horizontal="justify"/>
    </xf>
    <xf numFmtId="165" fontId="5" fillId="0" borderId="15" xfId="20" applyNumberFormat="1" applyFont="1" applyBorder="1" applyAlignment="1">
      <alignment/>
    </xf>
    <xf numFmtId="165" fontId="5" fillId="0" borderId="1" xfId="20" applyNumberFormat="1" applyFont="1" applyBorder="1" applyAlignment="1">
      <alignment/>
    </xf>
    <xf numFmtId="165" fontId="5" fillId="0" borderId="2" xfId="20" applyNumberFormat="1" applyFont="1" applyBorder="1" applyAlignment="1">
      <alignment/>
    </xf>
    <xf numFmtId="165" fontId="5" fillId="0" borderId="16" xfId="20" applyNumberFormat="1" applyFont="1" applyBorder="1" applyAlignment="1">
      <alignment/>
    </xf>
    <xf numFmtId="0" fontId="0" fillId="0" borderId="17" xfId="0" applyFont="1" applyBorder="1" applyAlignment="1">
      <alignment horizontal="justify"/>
    </xf>
    <xf numFmtId="165" fontId="0" fillId="0" borderId="18" xfId="20" applyNumberFormat="1" applyFont="1" applyBorder="1" applyAlignment="1">
      <alignment/>
    </xf>
    <xf numFmtId="165" fontId="0" fillId="0" borderId="7" xfId="20" applyNumberFormat="1" applyFont="1" applyBorder="1" applyAlignment="1">
      <alignment/>
    </xf>
    <xf numFmtId="0" fontId="5" fillId="0" borderId="8" xfId="0" applyFont="1" applyBorder="1" applyAlignment="1">
      <alignment horizontal="justify"/>
    </xf>
    <xf numFmtId="165" fontId="5" fillId="0" borderId="19" xfId="20" applyNumberFormat="1" applyFont="1" applyBorder="1" applyAlignment="1">
      <alignment/>
    </xf>
    <xf numFmtId="165" fontId="5" fillId="0" borderId="20" xfId="2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164" fontId="0" fillId="0" borderId="16" xfId="20" applyNumberFormat="1" applyFont="1" applyBorder="1" applyAlignment="1">
      <alignment/>
    </xf>
    <xf numFmtId="164" fontId="1" fillId="0" borderId="21" xfId="20" applyNumberFormat="1" applyFont="1" applyBorder="1" applyAlignment="1">
      <alignment/>
    </xf>
    <xf numFmtId="165" fontId="0" fillId="0" borderId="21" xfId="2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justify"/>
    </xf>
    <xf numFmtId="165" fontId="1" fillId="0" borderId="23" xfId="20" applyNumberFormat="1" applyFont="1" applyBorder="1" applyAlignment="1">
      <alignment/>
    </xf>
    <xf numFmtId="165" fontId="0" fillId="0" borderId="15" xfId="20" applyNumberFormat="1" applyFont="1" applyBorder="1" applyAlignment="1">
      <alignment/>
    </xf>
    <xf numFmtId="165" fontId="1" fillId="0" borderId="24" xfId="20" applyNumberFormat="1" applyFont="1" applyBorder="1" applyAlignment="1">
      <alignment/>
    </xf>
    <xf numFmtId="165" fontId="0" fillId="0" borderId="25" xfId="20" applyNumberFormat="1" applyFont="1" applyBorder="1" applyAlignment="1">
      <alignment horizontal="center" wrapText="1"/>
    </xf>
    <xf numFmtId="164" fontId="0" fillId="0" borderId="26" xfId="20" applyNumberFormat="1" applyFont="1" applyBorder="1" applyAlignment="1">
      <alignment/>
    </xf>
    <xf numFmtId="164" fontId="0" fillId="0" borderId="1" xfId="20" applyNumberFormat="1" applyFont="1" applyBorder="1" applyAlignment="1">
      <alignment/>
    </xf>
    <xf numFmtId="164" fontId="1" fillId="0" borderId="25" xfId="20" applyNumberFormat="1" applyFont="1" applyBorder="1" applyAlignment="1">
      <alignment/>
    </xf>
    <xf numFmtId="165" fontId="0" fillId="0" borderId="27" xfId="20" applyNumberFormat="1" applyFont="1" applyBorder="1" applyAlignment="1">
      <alignment horizontal="center" wrapText="1"/>
    </xf>
    <xf numFmtId="165" fontId="0" fillId="0" borderId="28" xfId="20" applyNumberFormat="1" applyFont="1" applyBorder="1" applyAlignment="1">
      <alignment/>
    </xf>
    <xf numFmtId="0" fontId="5" fillId="0" borderId="0" xfId="0" applyFont="1" applyAlignment="1">
      <alignment/>
    </xf>
    <xf numFmtId="165" fontId="5" fillId="0" borderId="1" xfId="20" applyNumberFormat="1" applyFont="1" applyFill="1" applyBorder="1" applyAlignment="1">
      <alignment/>
    </xf>
    <xf numFmtId="0" fontId="5" fillId="0" borderId="9" xfId="0" applyFont="1" applyBorder="1" applyAlignment="1">
      <alignment/>
    </xf>
    <xf numFmtId="164" fontId="5" fillId="0" borderId="29" xfId="20" applyNumberFormat="1" applyFont="1" applyBorder="1" applyAlignment="1">
      <alignment/>
    </xf>
    <xf numFmtId="164" fontId="0" fillId="0" borderId="29" xfId="20" applyNumberFormat="1" applyFont="1" applyBorder="1" applyAlignment="1">
      <alignment/>
    </xf>
    <xf numFmtId="164" fontId="5" fillId="0" borderId="30" xfId="2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31" xfId="0" applyFill="1" applyBorder="1" applyAlignment="1">
      <alignment/>
    </xf>
    <xf numFmtId="0" fontId="1" fillId="0" borderId="32" xfId="0" applyFont="1" applyBorder="1" applyAlignment="1">
      <alignment/>
    </xf>
    <xf numFmtId="164" fontId="1" fillId="0" borderId="30" xfId="20" applyNumberFormat="1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0" xfId="0" applyFill="1" applyBorder="1" applyAlignment="1">
      <alignment/>
    </xf>
    <xf numFmtId="0" fontId="1" fillId="0" borderId="22" xfId="0" applyFont="1" applyBorder="1" applyAlignment="1">
      <alignment/>
    </xf>
    <xf numFmtId="43" fontId="1" fillId="0" borderId="23" xfId="20" applyNumberFormat="1" applyFont="1" applyFill="1" applyBorder="1" applyAlignment="1">
      <alignment/>
    </xf>
    <xf numFmtId="43" fontId="1" fillId="0" borderId="33" xfId="20" applyNumberFormat="1" applyFont="1" applyFill="1" applyBorder="1" applyAlignment="1">
      <alignment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/>
    </xf>
    <xf numFmtId="165" fontId="0" fillId="0" borderId="15" xfId="20" applyNumberFormat="1" applyBorder="1" applyAlignment="1">
      <alignment/>
    </xf>
    <xf numFmtId="165" fontId="5" fillId="0" borderId="35" xfId="2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165" fontId="1" fillId="0" borderId="35" xfId="0" applyNumberFormat="1" applyFont="1" applyFill="1" applyBorder="1" applyAlignment="1">
      <alignment/>
    </xf>
    <xf numFmtId="0" fontId="0" fillId="0" borderId="35" xfId="0" applyFill="1" applyBorder="1" applyAlignment="1">
      <alignment/>
    </xf>
    <xf numFmtId="43" fontId="0" fillId="0" borderId="24" xfId="0" applyNumberFormat="1" applyFill="1" applyBorder="1" applyAlignment="1">
      <alignment/>
    </xf>
    <xf numFmtId="43" fontId="0" fillId="0" borderId="23" xfId="0" applyNumberFormat="1" applyFill="1" applyBorder="1" applyAlignment="1">
      <alignment/>
    </xf>
    <xf numFmtId="0" fontId="0" fillId="0" borderId="36" xfId="0" applyBorder="1" applyAlignment="1">
      <alignment horizontal="center"/>
    </xf>
    <xf numFmtId="165" fontId="1" fillId="0" borderId="5" xfId="20" applyNumberFormat="1" applyFont="1" applyBorder="1" applyAlignment="1">
      <alignment/>
    </xf>
    <xf numFmtId="165" fontId="1" fillId="0" borderId="37" xfId="20" applyNumberFormat="1" applyFont="1" applyFill="1" applyBorder="1" applyAlignment="1">
      <alignment/>
    </xf>
    <xf numFmtId="165" fontId="5" fillId="0" borderId="15" xfId="20" applyNumberFormat="1" applyFont="1" applyFill="1" applyBorder="1" applyAlignment="1">
      <alignment/>
    </xf>
    <xf numFmtId="0" fontId="0" fillId="0" borderId="38" xfId="0" applyBorder="1" applyAlignment="1">
      <alignment horizontal="center"/>
    </xf>
    <xf numFmtId="164" fontId="5" fillId="0" borderId="1" xfId="20" applyNumberFormat="1" applyFont="1" applyBorder="1" applyAlignment="1">
      <alignment/>
    </xf>
    <xf numFmtId="164" fontId="5" fillId="0" borderId="0" xfId="20" applyNumberFormat="1" applyFont="1" applyFill="1" applyBorder="1" applyAlignment="1">
      <alignment/>
    </xf>
    <xf numFmtId="0" fontId="0" fillId="0" borderId="39" xfId="0" applyBorder="1" applyAlignment="1">
      <alignment horizontal="center"/>
    </xf>
    <xf numFmtId="165" fontId="5" fillId="0" borderId="28" xfId="20" applyNumberFormat="1" applyFont="1" applyBorder="1" applyAlignment="1">
      <alignment/>
    </xf>
    <xf numFmtId="165" fontId="0" fillId="0" borderId="28" xfId="20" applyNumberFormat="1" applyFont="1" applyBorder="1" applyAlignment="1">
      <alignment/>
    </xf>
    <xf numFmtId="0" fontId="0" fillId="0" borderId="40" xfId="0" applyFill="1" applyBorder="1" applyAlignment="1">
      <alignment/>
    </xf>
    <xf numFmtId="165" fontId="1" fillId="0" borderId="41" xfId="20" applyNumberFormat="1" applyFont="1" applyBorder="1" applyAlignment="1">
      <alignment/>
    </xf>
    <xf numFmtId="0" fontId="0" fillId="0" borderId="41" xfId="0" applyFill="1" applyBorder="1" applyAlignment="1">
      <alignment/>
    </xf>
    <xf numFmtId="165" fontId="1" fillId="0" borderId="27" xfId="20" applyNumberFormat="1" applyFont="1" applyFill="1" applyBorder="1" applyAlignment="1">
      <alignment/>
    </xf>
    <xf numFmtId="0" fontId="0" fillId="0" borderId="42" xfId="0" applyBorder="1" applyAlignment="1">
      <alignment horizontal="center"/>
    </xf>
    <xf numFmtId="0" fontId="0" fillId="0" borderId="24" xfId="0" applyBorder="1" applyAlignment="1">
      <alignment/>
    </xf>
    <xf numFmtId="165" fontId="0" fillId="0" borderId="0" xfId="20" applyNumberFormat="1" applyAlignment="1">
      <alignment/>
    </xf>
    <xf numFmtId="164" fontId="0" fillId="0" borderId="0" xfId="20" applyNumberFormat="1" applyAlignment="1">
      <alignment/>
    </xf>
    <xf numFmtId="164" fontId="0" fillId="0" borderId="0" xfId="20" applyNumberFormat="1" applyFont="1" applyAlignment="1">
      <alignment/>
    </xf>
    <xf numFmtId="0" fontId="0" fillId="0" borderId="19" xfId="0" applyBorder="1" applyAlignment="1">
      <alignment horizontal="justify" vertic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6" xfId="0" applyBorder="1" applyAlignment="1">
      <alignment/>
    </xf>
    <xf numFmtId="165" fontId="0" fillId="0" borderId="45" xfId="20" applyNumberFormat="1" applyBorder="1" applyAlignment="1">
      <alignment/>
    </xf>
    <xf numFmtId="165" fontId="0" fillId="0" borderId="12" xfId="20" applyNumberFormat="1" applyBorder="1" applyAlignment="1">
      <alignment/>
    </xf>
    <xf numFmtId="165" fontId="0" fillId="0" borderId="10" xfId="0" applyNumberFormat="1" applyFont="1" applyBorder="1" applyAlignment="1">
      <alignment/>
    </xf>
    <xf numFmtId="164" fontId="0" fillId="0" borderId="15" xfId="20" applyNumberFormat="1" applyFont="1" applyBorder="1" applyAlignment="1">
      <alignment/>
    </xf>
    <xf numFmtId="0" fontId="0" fillId="0" borderId="10" xfId="0" applyBorder="1" applyAlignment="1">
      <alignment/>
    </xf>
    <xf numFmtId="164" fontId="0" fillId="0" borderId="12" xfId="20" applyNumberFormat="1" applyBorder="1" applyAlignment="1">
      <alignment/>
    </xf>
    <xf numFmtId="0" fontId="0" fillId="0" borderId="13" xfId="0" applyBorder="1" applyAlignment="1">
      <alignment/>
    </xf>
    <xf numFmtId="0" fontId="0" fillId="0" borderId="36" xfId="0" applyBorder="1" applyAlignment="1">
      <alignment/>
    </xf>
    <xf numFmtId="0" fontId="0" fillId="0" borderId="34" xfId="0" applyBorder="1" applyAlignment="1">
      <alignment/>
    </xf>
    <xf numFmtId="165" fontId="0" fillId="0" borderId="38" xfId="20" applyNumberFormat="1" applyBorder="1" applyAlignment="1">
      <alignment/>
    </xf>
    <xf numFmtId="165" fontId="0" fillId="0" borderId="13" xfId="20" applyNumberFormat="1" applyBorder="1" applyAlignment="1">
      <alignment/>
    </xf>
    <xf numFmtId="0" fontId="0" fillId="0" borderId="46" xfId="0" applyBorder="1" applyAlignment="1">
      <alignment/>
    </xf>
    <xf numFmtId="164" fontId="0" fillId="0" borderId="13" xfId="20" applyNumberFormat="1" applyBorder="1" applyAlignment="1">
      <alignment/>
    </xf>
    <xf numFmtId="164" fontId="0" fillId="0" borderId="24" xfId="20" applyNumberFormat="1" applyFont="1" applyBorder="1" applyAlignment="1">
      <alignment/>
    </xf>
    <xf numFmtId="164" fontId="0" fillId="0" borderId="24" xfId="20" applyNumberFormat="1" applyBorder="1" applyAlignment="1">
      <alignment/>
    </xf>
    <xf numFmtId="0" fontId="0" fillId="0" borderId="3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5" xfId="0" applyBorder="1" applyAlignment="1">
      <alignment/>
    </xf>
    <xf numFmtId="0" fontId="0" fillId="0" borderId="5" xfId="0" applyBorder="1" applyAlignment="1">
      <alignment/>
    </xf>
    <xf numFmtId="0" fontId="0" fillId="0" borderId="47" xfId="0" applyBorder="1" applyAlignment="1">
      <alignment/>
    </xf>
    <xf numFmtId="165" fontId="0" fillId="0" borderId="48" xfId="20" applyNumberFormat="1" applyBorder="1" applyAlignment="1">
      <alignment/>
    </xf>
    <xf numFmtId="165" fontId="0" fillId="0" borderId="35" xfId="20" applyNumberFormat="1" applyBorder="1" applyAlignment="1">
      <alignment/>
    </xf>
    <xf numFmtId="164" fontId="0" fillId="0" borderId="47" xfId="20" applyNumberFormat="1" applyFon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164" fontId="5" fillId="2" borderId="0" xfId="20" applyNumberFormat="1" applyFont="1" applyFill="1" applyBorder="1" applyAlignment="1">
      <alignment/>
    </xf>
    <xf numFmtId="49" fontId="0" fillId="0" borderId="12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49" xfId="0" applyBorder="1" applyAlignment="1">
      <alignment/>
    </xf>
    <xf numFmtId="0" fontId="9" fillId="0" borderId="19" xfId="0" applyFont="1" applyBorder="1" applyAlignment="1">
      <alignment/>
    </xf>
    <xf numFmtId="165" fontId="9" fillId="0" borderId="8" xfId="20" applyNumberFormat="1" applyFont="1" applyBorder="1" applyAlignment="1">
      <alignment/>
    </xf>
    <xf numFmtId="165" fontId="9" fillId="0" borderId="19" xfId="20" applyNumberFormat="1" applyFont="1" applyBorder="1" applyAlignment="1">
      <alignment/>
    </xf>
    <xf numFmtId="49" fontId="0" fillId="0" borderId="15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16" xfId="0" applyBorder="1" applyAlignment="1">
      <alignment/>
    </xf>
    <xf numFmtId="165" fontId="0" fillId="0" borderId="26" xfId="20" applyNumberFormat="1" applyBorder="1" applyAlignment="1">
      <alignment/>
    </xf>
    <xf numFmtId="165" fontId="0" fillId="0" borderId="9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165" fontId="0" fillId="0" borderId="9" xfId="20" applyNumberFormat="1" applyFont="1" applyBorder="1" applyAlignment="1">
      <alignment horizontal="center" wrapText="1"/>
    </xf>
    <xf numFmtId="49" fontId="9" fillId="0" borderId="19" xfId="0" applyNumberFormat="1" applyFont="1" applyBorder="1" applyAlignment="1">
      <alignment horizontal="center"/>
    </xf>
    <xf numFmtId="0" fontId="10" fillId="0" borderId="50" xfId="0" applyFont="1" applyBorder="1" applyAlignment="1">
      <alignment/>
    </xf>
    <xf numFmtId="0" fontId="9" fillId="0" borderId="51" xfId="0" applyFont="1" applyBorder="1" applyAlignment="1">
      <alignment/>
    </xf>
    <xf numFmtId="165" fontId="9" fillId="0" borderId="52" xfId="20" applyNumberFormat="1" applyFont="1" applyBorder="1" applyAlignment="1">
      <alignment/>
    </xf>
    <xf numFmtId="165" fontId="9" fillId="0" borderId="19" xfId="2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4" fontId="1" fillId="0" borderId="19" xfId="20" applyNumberFormat="1" applyFont="1" applyBorder="1" applyAlignment="1">
      <alignment/>
    </xf>
    <xf numFmtId="49" fontId="0" fillId="0" borderId="50" xfId="0" applyNumberFormat="1" applyBorder="1" applyAlignment="1">
      <alignment/>
    </xf>
    <xf numFmtId="0" fontId="9" fillId="0" borderId="51" xfId="0" applyFont="1" applyBorder="1" applyAlignment="1">
      <alignment/>
    </xf>
    <xf numFmtId="165" fontId="9" fillId="0" borderId="52" xfId="20" applyNumberFormat="1" applyFont="1" applyBorder="1" applyAlignment="1">
      <alignment/>
    </xf>
    <xf numFmtId="0" fontId="0" fillId="0" borderId="50" xfId="0" applyBorder="1" applyAlignment="1">
      <alignment/>
    </xf>
    <xf numFmtId="0" fontId="1" fillId="0" borderId="50" xfId="0" applyFont="1" applyBorder="1" applyAlignment="1">
      <alignment/>
    </xf>
    <xf numFmtId="164" fontId="5" fillId="2" borderId="53" xfId="20" applyNumberFormat="1" applyFont="1" applyFill="1" applyBorder="1" applyAlignment="1">
      <alignment/>
    </xf>
    <xf numFmtId="165" fontId="9" fillId="0" borderId="19" xfId="0" applyNumberFormat="1" applyFont="1" applyBorder="1" applyAlignment="1">
      <alignment/>
    </xf>
    <xf numFmtId="0" fontId="0" fillId="0" borderId="54" xfId="0" applyFont="1" applyBorder="1" applyAlignment="1">
      <alignment horizontal="center" wrapText="1"/>
    </xf>
    <xf numFmtId="0" fontId="0" fillId="0" borderId="55" xfId="0" applyFont="1" applyBorder="1" applyAlignment="1">
      <alignment horizontal="center" wrapText="1"/>
    </xf>
    <xf numFmtId="0" fontId="0" fillId="0" borderId="5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5" fontId="0" fillId="0" borderId="57" xfId="20" applyNumberFormat="1" applyFont="1" applyBorder="1" applyAlignment="1">
      <alignment horizontal="center" vertical="center" wrapText="1"/>
    </xf>
    <xf numFmtId="165" fontId="0" fillId="0" borderId="18" xfId="20" applyNumberFormat="1" applyFont="1" applyBorder="1" applyAlignment="1">
      <alignment horizontal="center" vertical="center" wrapText="1"/>
    </xf>
    <xf numFmtId="165" fontId="0" fillId="0" borderId="58" xfId="20" applyNumberFormat="1" applyFont="1" applyBorder="1" applyAlignment="1">
      <alignment horizontal="center" vertical="top" wrapText="1"/>
    </xf>
    <xf numFmtId="165" fontId="0" fillId="0" borderId="3" xfId="20" applyNumberFormat="1" applyFont="1" applyBorder="1" applyAlignment="1">
      <alignment horizontal="center" vertical="top" wrapText="1"/>
    </xf>
    <xf numFmtId="165" fontId="0" fillId="0" borderId="57" xfId="20" applyNumberFormat="1" applyFont="1" applyBorder="1" applyAlignment="1">
      <alignment horizontal="center" vertical="top" wrapText="1"/>
    </xf>
    <xf numFmtId="165" fontId="0" fillId="0" borderId="18" xfId="20" applyNumberFormat="1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165" fontId="0" fillId="0" borderId="1" xfId="20" applyNumberFormat="1" applyFont="1" applyBorder="1" applyAlignment="1">
      <alignment horizontal="center" wrapText="1"/>
    </xf>
    <xf numFmtId="165" fontId="0" fillId="0" borderId="29" xfId="20" applyNumberFormat="1" applyFont="1" applyBorder="1" applyAlignment="1">
      <alignment horizontal="center" wrapText="1"/>
    </xf>
    <xf numFmtId="165" fontId="0" fillId="0" borderId="59" xfId="20" applyNumberFormat="1" applyFont="1" applyBorder="1" applyAlignment="1">
      <alignment horizontal="center" wrapText="1"/>
    </xf>
    <xf numFmtId="165" fontId="0" fillId="0" borderId="60" xfId="20" applyNumberFormat="1" applyFont="1" applyBorder="1" applyAlignment="1">
      <alignment horizontal="center" wrapText="1"/>
    </xf>
    <xf numFmtId="165" fontId="0" fillId="0" borderId="55" xfId="20" applyNumberFormat="1" applyFont="1" applyBorder="1" applyAlignment="1">
      <alignment horizontal="center" wrapText="1"/>
    </xf>
    <xf numFmtId="165" fontId="0" fillId="0" borderId="44" xfId="20" applyNumberFormat="1" applyFont="1" applyBorder="1" applyAlignment="1">
      <alignment horizontal="center" vertical="center" wrapText="1"/>
    </xf>
    <xf numFmtId="165" fontId="0" fillId="0" borderId="35" xfId="20" applyNumberFormat="1" applyFont="1" applyBorder="1" applyAlignment="1">
      <alignment horizontal="center" vertical="center" wrapText="1"/>
    </xf>
    <xf numFmtId="165" fontId="0" fillId="0" borderId="24" xfId="20" applyNumberFormat="1" applyFont="1" applyBorder="1" applyAlignment="1">
      <alignment horizontal="center" vertical="center" wrapText="1"/>
    </xf>
    <xf numFmtId="165" fontId="0" fillId="0" borderId="44" xfId="20" applyNumberFormat="1" applyFont="1" applyBorder="1" applyAlignment="1">
      <alignment horizontal="center" vertical="top" wrapText="1"/>
    </xf>
    <xf numFmtId="165" fontId="0" fillId="0" borderId="35" xfId="20" applyNumberFormat="1" applyFont="1" applyBorder="1" applyAlignment="1">
      <alignment horizontal="center" vertical="top" wrapText="1"/>
    </xf>
    <xf numFmtId="165" fontId="0" fillId="0" borderId="24" xfId="2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165" fontId="0" fillId="0" borderId="42" xfId="20" applyNumberFormat="1" applyBorder="1" applyAlignment="1">
      <alignment vertical="center" wrapText="1"/>
    </xf>
    <xf numFmtId="165" fontId="0" fillId="0" borderId="32" xfId="20" applyNumberFormat="1" applyBorder="1" applyAlignment="1">
      <alignment vertical="center" wrapText="1"/>
    </xf>
    <xf numFmtId="165" fontId="0" fillId="0" borderId="22" xfId="20" applyNumberFormat="1" applyBorder="1" applyAlignment="1">
      <alignment vertical="center" wrapText="1"/>
    </xf>
    <xf numFmtId="165" fontId="0" fillId="0" borderId="44" xfId="20" applyNumberFormat="1" applyFont="1" applyBorder="1" applyAlignment="1">
      <alignment vertical="center" wrapText="1"/>
    </xf>
    <xf numFmtId="165" fontId="0" fillId="0" borderId="35" xfId="20" applyNumberFormat="1" applyFont="1" applyBorder="1" applyAlignment="1">
      <alignment vertical="center" wrapText="1"/>
    </xf>
    <xf numFmtId="165" fontId="0" fillId="0" borderId="24" xfId="20" applyNumberFormat="1" applyFont="1" applyBorder="1" applyAlignment="1">
      <alignment vertical="center" wrapText="1"/>
    </xf>
    <xf numFmtId="165" fontId="0" fillId="0" borderId="44" xfId="20" applyNumberFormat="1" applyFont="1" applyFill="1" applyBorder="1" applyAlignment="1">
      <alignment horizontal="center" vertical="center" wrapText="1"/>
    </xf>
    <xf numFmtId="165" fontId="0" fillId="0" borderId="35" xfId="20" applyNumberFormat="1" applyFill="1" applyBorder="1" applyAlignment="1">
      <alignment horizontal="center" vertical="center" wrapText="1"/>
    </xf>
    <xf numFmtId="165" fontId="0" fillId="0" borderId="24" xfId="20" applyNumberFormat="1" applyFill="1" applyBorder="1" applyAlignment="1">
      <alignment horizontal="center" vertical="center" wrapText="1"/>
    </xf>
    <xf numFmtId="0" fontId="0" fillId="0" borderId="42" xfId="0" applyBorder="1" applyAlignment="1">
      <alignment horizontal="justify" vertical="center"/>
    </xf>
    <xf numFmtId="0" fontId="0" fillId="0" borderId="61" xfId="0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9" fillId="0" borderId="8" xfId="0" applyFont="1" applyBorder="1" applyAlignment="1">
      <alignment wrapText="1"/>
    </xf>
    <xf numFmtId="0" fontId="9" fillId="0" borderId="4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left"/>
    </xf>
    <xf numFmtId="0" fontId="0" fillId="0" borderId="62" xfId="0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63" xfId="0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4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" xfId="0" applyBorder="1" applyAlignment="1">
      <alignment wrapText="1"/>
    </xf>
    <xf numFmtId="0" fontId="9" fillId="0" borderId="64" xfId="0" applyFont="1" applyBorder="1" applyAlignment="1">
      <alignment wrapText="1"/>
    </xf>
    <xf numFmtId="0" fontId="9" fillId="0" borderId="65" xfId="0" applyFont="1" applyBorder="1" applyAlignment="1">
      <alignment wrapText="1"/>
    </xf>
    <xf numFmtId="0" fontId="9" fillId="0" borderId="52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0" fillId="0" borderId="42" xfId="0" applyBorder="1" applyAlignment="1">
      <alignment horizontal="center"/>
    </xf>
    <xf numFmtId="0" fontId="0" fillId="0" borderId="22" xfId="0" applyBorder="1" applyAlignment="1">
      <alignment horizontal="center"/>
    </xf>
    <xf numFmtId="44" fontId="0" fillId="0" borderId="56" xfId="16" applyFont="1" applyBorder="1" applyAlignment="1">
      <alignment horizontal="center"/>
    </xf>
    <xf numFmtId="44" fontId="0" fillId="0" borderId="66" xfId="16" applyBorder="1" applyAlignment="1">
      <alignment horizontal="center"/>
    </xf>
    <xf numFmtId="0" fontId="0" fillId="0" borderId="24" xfId="0" applyBorder="1" applyAlignment="1">
      <alignment/>
    </xf>
    <xf numFmtId="44" fontId="0" fillId="0" borderId="58" xfId="16" applyFont="1" applyBorder="1" applyAlignment="1">
      <alignment horizontal="center"/>
    </xf>
    <xf numFmtId="44" fontId="0" fillId="0" borderId="58" xfId="16" applyBorder="1" applyAlignment="1">
      <alignment horizontal="center"/>
    </xf>
    <xf numFmtId="0" fontId="0" fillId="0" borderId="23" xfId="0" applyBorder="1" applyAlignment="1">
      <alignment/>
    </xf>
    <xf numFmtId="0" fontId="0" fillId="0" borderId="44" xfId="0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165" fontId="0" fillId="0" borderId="0" xfId="20" applyNumberFormat="1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4%20&#1087;&#1086;%20&#1088;&#1072;&#1089;&#1093;&#1086;&#1076;&#1072;&#1084;%20&#1082;%20&#1079;&#1072;&#1082;&#1083;&#1102;&#1095;&#1077;&#1085;&#1080;&#1102;%20&#1072;&#1087;&#1088;&#1077;&#1083;&#1100;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 4 к заключени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workbookViewId="0" topLeftCell="A1">
      <selection activeCell="E10" sqref="E10"/>
    </sheetView>
  </sheetViews>
  <sheetFormatPr defaultColWidth="9.00390625" defaultRowHeight="12.75"/>
  <cols>
    <col min="1" max="1" width="34.625" style="18" customWidth="1"/>
    <col min="2" max="5" width="14.00390625" style="3" customWidth="1"/>
    <col min="6" max="16384" width="14.00390625" style="2" customWidth="1"/>
  </cols>
  <sheetData>
    <row r="1" ht="11.25">
      <c r="E1" s="3" t="s">
        <v>50</v>
      </c>
    </row>
    <row r="2" ht="12" thickBot="1"/>
    <row r="3" spans="1:6" ht="15" customHeight="1">
      <c r="A3" s="170"/>
      <c r="B3" s="172" t="s">
        <v>39</v>
      </c>
      <c r="C3" s="174" t="s">
        <v>40</v>
      </c>
      <c r="D3" s="176"/>
      <c r="E3" s="168" t="s">
        <v>5</v>
      </c>
      <c r="F3" s="169"/>
    </row>
    <row r="4" spans="1:6" ht="37.5" customHeight="1" thickBot="1">
      <c r="A4" s="171"/>
      <c r="B4" s="173"/>
      <c r="C4" s="175"/>
      <c r="D4" s="177"/>
      <c r="E4" s="15" t="s">
        <v>29</v>
      </c>
      <c r="F4" s="22" t="s">
        <v>30</v>
      </c>
    </row>
    <row r="5" spans="1:6" s="19" customFormat="1" ht="13.5" thickBo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49">
        <v>6</v>
      </c>
    </row>
    <row r="6" spans="1:6" s="37" customFormat="1" ht="12.75">
      <c r="A6" s="38" t="s">
        <v>42</v>
      </c>
      <c r="B6" s="39">
        <f>SUM(B7:B12)</f>
        <v>315610</v>
      </c>
      <c r="C6" s="40">
        <f>SUM(C7:C12)</f>
        <v>315530</v>
      </c>
      <c r="D6" s="39">
        <f>SUM(D7:D18)</f>
        <v>0</v>
      </c>
      <c r="E6" s="41">
        <f>SUM(E7:E12)</f>
        <v>-80</v>
      </c>
      <c r="F6" s="42">
        <f>SUM(F7:F18)</f>
        <v>0</v>
      </c>
    </row>
    <row r="7" spans="1:6" ht="12.75">
      <c r="A7" s="25" t="s">
        <v>6</v>
      </c>
      <c r="B7" s="28"/>
      <c r="C7" s="31"/>
      <c r="D7" s="32"/>
      <c r="E7" s="27"/>
      <c r="F7" s="20"/>
    </row>
    <row r="8" spans="1:6" ht="12.75">
      <c r="A8" s="25" t="s">
        <v>7</v>
      </c>
      <c r="B8" s="28">
        <v>212742</v>
      </c>
      <c r="C8" s="31">
        <v>212742</v>
      </c>
      <c r="D8" s="32"/>
      <c r="E8" s="8">
        <f>C8-B8</f>
        <v>0</v>
      </c>
      <c r="F8" s="20"/>
    </row>
    <row r="9" spans="1:6" ht="12.75">
      <c r="A9" s="25" t="s">
        <v>8</v>
      </c>
      <c r="B9" s="28">
        <v>40689</v>
      </c>
      <c r="C9" s="31">
        <v>40689</v>
      </c>
      <c r="D9" s="32"/>
      <c r="E9" s="8">
        <f aca="true" t="shared" si="0" ref="E9:E18">C9-B9</f>
        <v>0</v>
      </c>
      <c r="F9" s="20"/>
    </row>
    <row r="10" spans="1:6" ht="12.75">
      <c r="A10" s="25" t="s">
        <v>26</v>
      </c>
      <c r="B10" s="28">
        <v>57679</v>
      </c>
      <c r="C10" s="31">
        <v>57599</v>
      </c>
      <c r="D10" s="32"/>
      <c r="E10" s="8">
        <f t="shared" si="0"/>
        <v>-80</v>
      </c>
      <c r="F10" s="20"/>
    </row>
    <row r="11" spans="1:6" ht="12.75">
      <c r="A11" s="25"/>
      <c r="B11" s="28"/>
      <c r="C11" s="31"/>
      <c r="D11" s="32"/>
      <c r="E11" s="27"/>
      <c r="F11" s="20"/>
    </row>
    <row r="12" spans="1:6" ht="12.75">
      <c r="A12" s="25" t="s">
        <v>27</v>
      </c>
      <c r="B12" s="28">
        <v>4500</v>
      </c>
      <c r="C12" s="31">
        <v>4500</v>
      </c>
      <c r="D12" s="32"/>
      <c r="E12" s="8">
        <f t="shared" si="0"/>
        <v>0</v>
      </c>
      <c r="F12" s="20"/>
    </row>
    <row r="13" spans="1:6" ht="12.75">
      <c r="A13" s="38" t="s">
        <v>43</v>
      </c>
      <c r="B13" s="39">
        <f>SUM(B14:B18)</f>
        <v>62528</v>
      </c>
      <c r="C13" s="39">
        <f>SUM(C14:C18)</f>
        <v>68528</v>
      </c>
      <c r="D13" s="32"/>
      <c r="E13" s="41">
        <f>SUM(E14:E19)</f>
        <v>6000</v>
      </c>
      <c r="F13" s="20"/>
    </row>
    <row r="14" spans="1:6" ht="38.25">
      <c r="A14" s="25" t="s">
        <v>25</v>
      </c>
      <c r="B14" s="28">
        <v>33748</v>
      </c>
      <c r="C14" s="30">
        <v>35748</v>
      </c>
      <c r="D14" s="28"/>
      <c r="E14" s="8">
        <f t="shared" si="0"/>
        <v>2000</v>
      </c>
      <c r="F14" s="20"/>
    </row>
    <row r="15" spans="1:6" ht="25.5">
      <c r="A15" s="25" t="s">
        <v>24</v>
      </c>
      <c r="B15" s="28">
        <v>8086</v>
      </c>
      <c r="C15" s="30">
        <v>8086</v>
      </c>
      <c r="D15" s="28"/>
      <c r="E15" s="8">
        <f t="shared" si="0"/>
        <v>0</v>
      </c>
      <c r="F15" s="20"/>
    </row>
    <row r="16" spans="1:6" ht="25.5">
      <c r="A16" s="25" t="s">
        <v>19</v>
      </c>
      <c r="B16" s="28">
        <v>13000</v>
      </c>
      <c r="C16" s="30">
        <v>17000</v>
      </c>
      <c r="D16" s="28"/>
      <c r="E16" s="8">
        <f t="shared" si="0"/>
        <v>4000</v>
      </c>
      <c r="F16" s="20"/>
    </row>
    <row r="17" spans="1:6" ht="12.75">
      <c r="A17" s="26" t="s">
        <v>41</v>
      </c>
      <c r="B17" s="28">
        <v>6694</v>
      </c>
      <c r="C17" s="30">
        <v>6694</v>
      </c>
      <c r="D17" s="28"/>
      <c r="E17" s="8">
        <f t="shared" si="0"/>
        <v>0</v>
      </c>
      <c r="F17" s="20"/>
    </row>
    <row r="18" spans="1:6" ht="13.5" thickBot="1">
      <c r="A18" s="25" t="s">
        <v>9</v>
      </c>
      <c r="B18" s="28">
        <v>1000</v>
      </c>
      <c r="C18" s="30">
        <v>1000</v>
      </c>
      <c r="D18" s="28"/>
      <c r="E18" s="8">
        <f t="shared" si="0"/>
        <v>0</v>
      </c>
      <c r="F18" s="20"/>
    </row>
    <row r="19" spans="1:6" ht="13.5" thickBot="1">
      <c r="A19" s="38" t="s">
        <v>44</v>
      </c>
      <c r="B19" s="47">
        <f>B6+B13</f>
        <v>378138</v>
      </c>
      <c r="C19" s="47">
        <f>C6+C13</f>
        <v>384058</v>
      </c>
      <c r="D19" s="28"/>
      <c r="E19" s="27"/>
      <c r="F19" s="21"/>
    </row>
    <row r="20" spans="1:6" s="37" customFormat="1" ht="25.5">
      <c r="A20" s="34" t="s">
        <v>32</v>
      </c>
      <c r="B20" s="35">
        <f>SUM(B21:B24)</f>
        <v>1348199</v>
      </c>
      <c r="C20" s="35">
        <f>SUM(C21:C24)</f>
        <v>1524129</v>
      </c>
      <c r="D20" s="35"/>
      <c r="E20" s="41">
        <f>SUM(E21:E24)</f>
        <v>175930</v>
      </c>
      <c r="F20" s="36">
        <f>SUM(F22:F24)</f>
        <v>0</v>
      </c>
    </row>
    <row r="21" spans="1:6" s="37" customFormat="1" ht="25.5">
      <c r="A21" s="25" t="s">
        <v>45</v>
      </c>
      <c r="B21" s="28">
        <v>714460</v>
      </c>
      <c r="C21" s="28">
        <v>825611</v>
      </c>
      <c r="D21" s="35"/>
      <c r="E21" s="8">
        <f>C21-B21</f>
        <v>111151</v>
      </c>
      <c r="F21" s="36"/>
    </row>
    <row r="22" spans="1:6" ht="12.75">
      <c r="A22" s="25" t="s">
        <v>10</v>
      </c>
      <c r="B22" s="28">
        <v>434872</v>
      </c>
      <c r="C22" s="30">
        <v>341902</v>
      </c>
      <c r="D22" s="28"/>
      <c r="E22" s="8">
        <f>C22-B22</f>
        <v>-92970</v>
      </c>
      <c r="F22" s="20"/>
    </row>
    <row r="23" spans="1:6" ht="12.75">
      <c r="A23" s="25" t="s">
        <v>12</v>
      </c>
      <c r="B23" s="28">
        <v>198867</v>
      </c>
      <c r="C23" s="30">
        <v>355419</v>
      </c>
      <c r="D23" s="28"/>
      <c r="E23" s="8">
        <f>C23-B23</f>
        <v>156552</v>
      </c>
      <c r="F23" s="20"/>
    </row>
    <row r="24" spans="1:6" ht="13.5" thickBot="1">
      <c r="A24" s="43" t="s">
        <v>11</v>
      </c>
      <c r="B24" s="44"/>
      <c r="C24" s="9">
        <v>1197</v>
      </c>
      <c r="D24" s="44"/>
      <c r="E24" s="8">
        <f>C24-B24</f>
        <v>1197</v>
      </c>
      <c r="F24" s="45"/>
    </row>
    <row r="25" spans="1:6" s="33" customFormat="1" ht="13.5" thickBot="1">
      <c r="A25" s="46" t="s">
        <v>31</v>
      </c>
      <c r="B25" s="47">
        <f>B13+B6+B20</f>
        <v>1726337</v>
      </c>
      <c r="C25" s="47">
        <f>C13+C6+C20</f>
        <v>1908187</v>
      </c>
      <c r="D25" s="47">
        <f>D20+D6</f>
        <v>0</v>
      </c>
      <c r="E25" s="47">
        <f>E13+E6+E20</f>
        <v>181850</v>
      </c>
      <c r="F25" s="48">
        <f>F20+F6</f>
        <v>0</v>
      </c>
    </row>
    <row r="26" spans="1:6" ht="12.75">
      <c r="A26" s="17"/>
      <c r="B26" s="6"/>
      <c r="C26" s="6"/>
      <c r="D26" s="6"/>
      <c r="E26" s="6"/>
      <c r="F26" s="5"/>
    </row>
    <row r="27" spans="1:6" ht="12.75">
      <c r="A27" s="17"/>
      <c r="B27" s="6"/>
      <c r="C27" s="6"/>
      <c r="D27" s="6"/>
      <c r="E27" s="6"/>
      <c r="F27" s="5"/>
    </row>
    <row r="28" ht="12.75">
      <c r="D28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</sheetData>
  <mergeCells count="5">
    <mergeCell ref="E3:F3"/>
    <mergeCell ref="A3:A4"/>
    <mergeCell ref="B3:B4"/>
    <mergeCell ref="C3:C4"/>
    <mergeCell ref="D3:D4"/>
  </mergeCells>
  <printOptions/>
  <pageMargins left="2.11" right="0.5905511811023623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workbookViewId="0" topLeftCell="A1">
      <selection activeCell="D25" sqref="D25"/>
    </sheetView>
  </sheetViews>
  <sheetFormatPr defaultColWidth="9.00390625" defaultRowHeight="12.75"/>
  <cols>
    <col min="1" max="1" width="42.00390625" style="18" customWidth="1"/>
    <col min="2" max="2" width="12.875" style="3" customWidth="1"/>
    <col min="3" max="3" width="12.625" style="3" customWidth="1"/>
    <col min="4" max="4" width="12.375" style="3" customWidth="1"/>
    <col min="5" max="5" width="12.00390625" style="3" bestFit="1" customWidth="1"/>
    <col min="6" max="6" width="11.625" style="3" customWidth="1"/>
    <col min="7" max="7" width="12.625" style="3" customWidth="1"/>
    <col min="8" max="8" width="12.875" style="3" customWidth="1"/>
    <col min="9" max="16384" width="9.125" style="2" customWidth="1"/>
  </cols>
  <sheetData>
    <row r="1" spans="7:8" ht="12.75">
      <c r="G1" s="255" t="s">
        <v>49</v>
      </c>
      <c r="H1" s="255"/>
    </row>
    <row r="2" ht="12" thickBot="1"/>
    <row r="3" spans="1:8" ht="12.75" customHeight="1">
      <c r="A3" s="178"/>
      <c r="B3" s="185" t="s">
        <v>38</v>
      </c>
      <c r="C3" s="188" t="s">
        <v>47</v>
      </c>
      <c r="D3" s="188"/>
      <c r="E3" s="182" t="s">
        <v>17</v>
      </c>
      <c r="F3" s="183"/>
      <c r="G3" s="183"/>
      <c r="H3" s="184"/>
    </row>
    <row r="4" spans="1:8" ht="12.75">
      <c r="A4" s="179"/>
      <c r="B4" s="186"/>
      <c r="C4" s="189"/>
      <c r="D4" s="189"/>
      <c r="E4" s="153" t="s">
        <v>18</v>
      </c>
      <c r="F4" s="180"/>
      <c r="G4" s="153" t="s">
        <v>46</v>
      </c>
      <c r="H4" s="181"/>
    </row>
    <row r="5" spans="1:8" ht="13.5" thickBot="1">
      <c r="A5" s="152"/>
      <c r="B5" s="187"/>
      <c r="C5" s="190"/>
      <c r="D5" s="190"/>
      <c r="E5" s="61" t="s">
        <v>0</v>
      </c>
      <c r="F5" s="57" t="s">
        <v>1</v>
      </c>
      <c r="G5" s="61" t="s">
        <v>0</v>
      </c>
      <c r="H5" s="52" t="s">
        <v>1</v>
      </c>
    </row>
    <row r="6" spans="1:8" ht="12.75">
      <c r="A6" s="24" t="s">
        <v>20</v>
      </c>
      <c r="B6" s="55">
        <v>170317</v>
      </c>
      <c r="C6" s="7">
        <v>150656</v>
      </c>
      <c r="D6" s="55"/>
      <c r="E6" s="8">
        <f>C6-B6</f>
        <v>-19661</v>
      </c>
      <c r="F6" s="58">
        <f aca="true" t="shared" si="0" ref="F6:F15">E6/B6%</f>
        <v>-11.543768384835335</v>
      </c>
      <c r="G6" s="62"/>
      <c r="H6" s="50">
        <f aca="true" t="shared" si="1" ref="H6:H15">G6/C6%</f>
        <v>0</v>
      </c>
    </row>
    <row r="7" spans="1:8" ht="12.75">
      <c r="A7" s="24" t="s">
        <v>21</v>
      </c>
      <c r="B7" s="55">
        <v>84657</v>
      </c>
      <c r="C7" s="7">
        <v>87285</v>
      </c>
      <c r="D7" s="28"/>
      <c r="E7" s="8">
        <f aca="true" t="shared" si="2" ref="E7:E14">C7-B7</f>
        <v>2628</v>
      </c>
      <c r="F7" s="59">
        <f t="shared" si="0"/>
        <v>3.1042914348488604</v>
      </c>
      <c r="G7" s="62"/>
      <c r="H7" s="50">
        <f t="shared" si="1"/>
        <v>0</v>
      </c>
    </row>
    <row r="8" spans="1:8" ht="12.75">
      <c r="A8" s="24" t="s">
        <v>33</v>
      </c>
      <c r="B8" s="55">
        <v>104380</v>
      </c>
      <c r="C8" s="7">
        <v>94645</v>
      </c>
      <c r="D8" s="28"/>
      <c r="E8" s="8">
        <f t="shared" si="2"/>
        <v>-9735</v>
      </c>
      <c r="F8" s="58">
        <f t="shared" si="0"/>
        <v>-9.326499329373444</v>
      </c>
      <c r="G8" s="62"/>
      <c r="H8" s="50">
        <f t="shared" si="1"/>
        <v>0</v>
      </c>
    </row>
    <row r="9" spans="1:8" ht="12.75">
      <c r="A9" s="24" t="s">
        <v>13</v>
      </c>
      <c r="B9" s="55">
        <v>320536</v>
      </c>
      <c r="C9" s="7">
        <v>388183</v>
      </c>
      <c r="D9" s="28"/>
      <c r="E9" s="8">
        <f t="shared" si="2"/>
        <v>67647</v>
      </c>
      <c r="F9" s="58">
        <f t="shared" si="0"/>
        <v>21.104337734295054</v>
      </c>
      <c r="G9" s="62"/>
      <c r="H9" s="50">
        <f t="shared" si="1"/>
        <v>0</v>
      </c>
    </row>
    <row r="10" spans="1:8" ht="12.75">
      <c r="A10" s="24" t="s">
        <v>48</v>
      </c>
      <c r="B10" s="55">
        <v>200</v>
      </c>
      <c r="C10" s="7">
        <v>200</v>
      </c>
      <c r="D10" s="28"/>
      <c r="E10" s="8">
        <f t="shared" si="2"/>
        <v>0</v>
      </c>
      <c r="F10" s="58">
        <f t="shared" si="0"/>
        <v>0</v>
      </c>
      <c r="G10" s="62"/>
      <c r="H10" s="50">
        <f t="shared" si="1"/>
        <v>0</v>
      </c>
    </row>
    <row r="11" spans="1:8" ht="12.75">
      <c r="A11" s="24" t="s">
        <v>14</v>
      </c>
      <c r="B11" s="55">
        <v>494969</v>
      </c>
      <c r="C11" s="7">
        <v>526512</v>
      </c>
      <c r="D11" s="28"/>
      <c r="E11" s="8">
        <f t="shared" si="2"/>
        <v>31543</v>
      </c>
      <c r="F11" s="58">
        <f t="shared" si="0"/>
        <v>6.372722332105647</v>
      </c>
      <c r="G11" s="62"/>
      <c r="H11" s="50">
        <f t="shared" si="1"/>
        <v>0</v>
      </c>
    </row>
    <row r="12" spans="1:8" ht="25.5">
      <c r="A12" s="24" t="s">
        <v>34</v>
      </c>
      <c r="B12" s="55">
        <v>37228</v>
      </c>
      <c r="C12" s="7">
        <v>37537</v>
      </c>
      <c r="D12" s="28"/>
      <c r="E12" s="8">
        <f t="shared" si="2"/>
        <v>309</v>
      </c>
      <c r="F12" s="58">
        <f t="shared" si="0"/>
        <v>0.8300204147415924</v>
      </c>
      <c r="G12" s="62"/>
      <c r="H12" s="50">
        <f t="shared" si="1"/>
        <v>0</v>
      </c>
    </row>
    <row r="13" spans="1:8" ht="12.75">
      <c r="A13" s="24" t="s">
        <v>35</v>
      </c>
      <c r="B13" s="55">
        <v>530760</v>
      </c>
      <c r="C13" s="7">
        <v>637619</v>
      </c>
      <c r="D13" s="28"/>
      <c r="E13" s="8">
        <f t="shared" si="2"/>
        <v>106859</v>
      </c>
      <c r="F13" s="58">
        <f t="shared" si="0"/>
        <v>20.133205215163162</v>
      </c>
      <c r="G13" s="62"/>
      <c r="H13" s="50">
        <f t="shared" si="1"/>
        <v>0</v>
      </c>
    </row>
    <row r="14" spans="1:8" ht="12.75">
      <c r="A14" s="24" t="s">
        <v>15</v>
      </c>
      <c r="B14" s="55">
        <v>21104</v>
      </c>
      <c r="C14" s="7">
        <v>23364</v>
      </c>
      <c r="D14" s="28"/>
      <c r="E14" s="8">
        <f t="shared" si="2"/>
        <v>2260</v>
      </c>
      <c r="F14" s="58">
        <f t="shared" si="0"/>
        <v>10.708870356330554</v>
      </c>
      <c r="G14" s="62"/>
      <c r="H14" s="50">
        <f t="shared" si="1"/>
        <v>0</v>
      </c>
    </row>
    <row r="15" spans="1:8" ht="13.5" thickBot="1">
      <c r="A15" s="53" t="s">
        <v>16</v>
      </c>
      <c r="B15" s="56">
        <f>SUM(B6:B14)</f>
        <v>1764151</v>
      </c>
      <c r="C15" s="54">
        <f>SUM(C6:C14)</f>
        <v>1946001</v>
      </c>
      <c r="D15" s="29">
        <f>SUM(D6:D14)</f>
        <v>0</v>
      </c>
      <c r="E15" s="54">
        <f>SUM(E6:E14)</f>
        <v>181850</v>
      </c>
      <c r="F15" s="60">
        <f t="shared" si="0"/>
        <v>10.308074535569801</v>
      </c>
      <c r="G15" s="54">
        <f>SUM(G6:G14)</f>
        <v>0</v>
      </c>
      <c r="H15" s="51">
        <f t="shared" si="1"/>
        <v>0</v>
      </c>
    </row>
  </sheetData>
  <mergeCells count="8">
    <mergeCell ref="G1:H1"/>
    <mergeCell ref="A3:A5"/>
    <mergeCell ref="E4:F4"/>
    <mergeCell ref="G4:H4"/>
    <mergeCell ref="E3:H3"/>
    <mergeCell ref="B3:B5"/>
    <mergeCell ref="C3:C5"/>
    <mergeCell ref="D3:D5"/>
  </mergeCells>
  <printOptions/>
  <pageMargins left="0.7874015748031497" right="0.1968503937007874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5"/>
  <sheetViews>
    <sheetView tabSelected="1" workbookViewId="0" topLeftCell="A1">
      <selection activeCell="J2" sqref="J2"/>
    </sheetView>
  </sheetViews>
  <sheetFormatPr defaultColWidth="9.00390625" defaultRowHeight="12.75"/>
  <cols>
    <col min="5" max="5" width="20.25390625" style="0" customWidth="1"/>
    <col min="6" max="6" width="7.25390625" style="0" customWidth="1"/>
    <col min="7" max="7" width="7.125" style="0" customWidth="1"/>
    <col min="8" max="8" width="0" style="0" hidden="1" customWidth="1"/>
    <col min="9" max="9" width="11.875" style="103" hidden="1" customWidth="1"/>
    <col min="10" max="11" width="11.875" style="103" customWidth="1"/>
    <col min="12" max="12" width="10.375" style="0" bestFit="1" customWidth="1"/>
    <col min="13" max="13" width="10.00390625" style="104" bestFit="1" customWidth="1"/>
    <col min="14" max="15" width="9.125" style="104" customWidth="1"/>
  </cols>
  <sheetData>
    <row r="1" spans="12:13" ht="12.75">
      <c r="L1" s="256" t="s">
        <v>56</v>
      </c>
      <c r="M1" s="256"/>
    </row>
    <row r="3" spans="1:13" ht="15.75">
      <c r="A3" s="191" t="s">
        <v>137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</row>
    <row r="4" spans="12:13" ht="13.5" thickBot="1">
      <c r="L4" t="s">
        <v>37</v>
      </c>
      <c r="M4" s="105" t="s">
        <v>57</v>
      </c>
    </row>
    <row r="5" spans="1:15" ht="13.5" customHeight="1">
      <c r="A5" s="192" t="s">
        <v>58</v>
      </c>
      <c r="B5" s="193"/>
      <c r="C5" s="193"/>
      <c r="D5" s="193"/>
      <c r="E5" s="194"/>
      <c r="F5" s="201" t="s">
        <v>59</v>
      </c>
      <c r="G5" s="201" t="s">
        <v>60</v>
      </c>
      <c r="H5" s="204" t="s">
        <v>61</v>
      </c>
      <c r="I5" s="207" t="s">
        <v>62</v>
      </c>
      <c r="J5" s="210" t="s">
        <v>63</v>
      </c>
      <c r="K5" s="213" t="s">
        <v>64</v>
      </c>
      <c r="L5" s="216" t="s">
        <v>65</v>
      </c>
      <c r="M5" s="217"/>
      <c r="N5"/>
      <c r="O5"/>
    </row>
    <row r="6" spans="1:15" ht="12.75" customHeight="1">
      <c r="A6" s="195"/>
      <c r="B6" s="196"/>
      <c r="C6" s="196"/>
      <c r="D6" s="196"/>
      <c r="E6" s="197"/>
      <c r="F6" s="202"/>
      <c r="G6" s="202"/>
      <c r="H6" s="205"/>
      <c r="I6" s="208"/>
      <c r="J6" s="211"/>
      <c r="K6" s="214"/>
      <c r="L6" s="218"/>
      <c r="M6" s="219"/>
      <c r="N6"/>
      <c r="O6"/>
    </row>
    <row r="7" spans="1:15" ht="12.75">
      <c r="A7" s="195"/>
      <c r="B7" s="196"/>
      <c r="C7" s="196"/>
      <c r="D7" s="196"/>
      <c r="E7" s="197"/>
      <c r="F7" s="202"/>
      <c r="G7" s="202"/>
      <c r="H7" s="205"/>
      <c r="I7" s="208"/>
      <c r="J7" s="211"/>
      <c r="K7" s="214"/>
      <c r="L7" s="218"/>
      <c r="M7" s="219"/>
      <c r="N7"/>
      <c r="O7"/>
    </row>
    <row r="8" spans="1:15" ht="13.5" thickBot="1">
      <c r="A8" s="195"/>
      <c r="B8" s="196"/>
      <c r="C8" s="196"/>
      <c r="D8" s="196"/>
      <c r="E8" s="197"/>
      <c r="F8" s="202"/>
      <c r="G8" s="202"/>
      <c r="H8" s="205"/>
      <c r="I8" s="208"/>
      <c r="J8" s="211"/>
      <c r="K8" s="214"/>
      <c r="L8" s="220"/>
      <c r="M8" s="221"/>
      <c r="N8"/>
      <c r="O8"/>
    </row>
    <row r="9" spans="1:13" ht="45" customHeight="1" thickBot="1">
      <c r="A9" s="198"/>
      <c r="B9" s="199"/>
      <c r="C9" s="199"/>
      <c r="D9" s="199"/>
      <c r="E9" s="200"/>
      <c r="F9" s="203"/>
      <c r="G9" s="203"/>
      <c r="H9" s="206"/>
      <c r="I9" s="209"/>
      <c r="J9" s="212"/>
      <c r="K9" s="215"/>
      <c r="L9" s="106" t="s">
        <v>66</v>
      </c>
      <c r="M9" s="106" t="s">
        <v>67</v>
      </c>
    </row>
    <row r="10" spans="1:13" s="111" customFormat="1" ht="13.5" thickBot="1">
      <c r="A10" s="222">
        <v>1</v>
      </c>
      <c r="B10" s="223"/>
      <c r="C10" s="223"/>
      <c r="D10" s="223"/>
      <c r="E10" s="224"/>
      <c r="F10" s="107">
        <v>2</v>
      </c>
      <c r="G10" s="108">
        <v>3</v>
      </c>
      <c r="H10" s="107">
        <v>4</v>
      </c>
      <c r="I10" s="108">
        <v>5</v>
      </c>
      <c r="J10" s="101">
        <v>6</v>
      </c>
      <c r="K10" s="108">
        <v>7</v>
      </c>
      <c r="L10" s="109">
        <v>8</v>
      </c>
      <c r="M10" s="110">
        <v>9</v>
      </c>
    </row>
    <row r="11" spans="1:13" ht="12.75" customHeight="1" thickBot="1">
      <c r="A11" s="225" t="s">
        <v>68</v>
      </c>
      <c r="B11" s="226"/>
      <c r="C11" s="226"/>
      <c r="D11" s="226"/>
      <c r="E11" s="226"/>
      <c r="F11" s="154" t="s">
        <v>69</v>
      </c>
      <c r="G11" s="155"/>
      <c r="H11" s="156" t="e">
        <f>SUM(H12:H19)</f>
        <v>#REF!</v>
      </c>
      <c r="I11" s="157">
        <f>SUM(I12:I19)</f>
        <v>96831</v>
      </c>
      <c r="J11" s="158">
        <f>SUM(J12:J19)</f>
        <v>150656</v>
      </c>
      <c r="K11" s="158">
        <f>SUM(K12:K19)</f>
        <v>163757</v>
      </c>
      <c r="L11" s="159">
        <f aca="true" t="shared" si="0" ref="L11:L19">SUM(J11-K11)</f>
        <v>-13101</v>
      </c>
      <c r="M11" s="160">
        <f aca="true" t="shared" si="1" ref="M11:M19">L11/K11%</f>
        <v>-8.000268690804058</v>
      </c>
    </row>
    <row r="12" spans="1:13" ht="26.25" customHeight="1">
      <c r="A12" s="227" t="s">
        <v>70</v>
      </c>
      <c r="B12" s="228"/>
      <c r="C12" s="228"/>
      <c r="D12" s="228"/>
      <c r="E12" s="228"/>
      <c r="F12" s="147" t="s">
        <v>69</v>
      </c>
      <c r="G12" s="148" t="s">
        <v>71</v>
      </c>
      <c r="H12" s="149" t="e">
        <f>#REF!</f>
        <v>#REF!</v>
      </c>
      <c r="I12" s="150">
        <v>1357</v>
      </c>
      <c r="J12" s="80">
        <v>2425</v>
      </c>
      <c r="K12" s="80">
        <v>2425</v>
      </c>
      <c r="L12" s="151">
        <f t="shared" si="0"/>
        <v>0</v>
      </c>
      <c r="M12" s="118">
        <f t="shared" si="1"/>
        <v>0</v>
      </c>
    </row>
    <row r="13" spans="1:13" ht="33.75" customHeight="1">
      <c r="A13" s="229" t="s">
        <v>72</v>
      </c>
      <c r="B13" s="230"/>
      <c r="C13" s="230"/>
      <c r="D13" s="230"/>
      <c r="E13" s="230"/>
      <c r="F13" s="112" t="s">
        <v>69</v>
      </c>
      <c r="G13" s="113" t="s">
        <v>73</v>
      </c>
      <c r="H13" s="114" t="e">
        <f>#REF!</f>
        <v>#REF!</v>
      </c>
      <c r="I13" s="115">
        <v>1369</v>
      </c>
      <c r="J13" s="116">
        <v>2468</v>
      </c>
      <c r="K13" s="116">
        <v>2513</v>
      </c>
      <c r="L13" s="117">
        <f t="shared" si="0"/>
        <v>-45</v>
      </c>
      <c r="M13" s="118">
        <f t="shared" si="1"/>
        <v>-1.7906884202148827</v>
      </c>
    </row>
    <row r="14" spans="1:13" ht="42.75" customHeight="1">
      <c r="A14" s="229" t="s">
        <v>74</v>
      </c>
      <c r="B14" s="230"/>
      <c r="C14" s="230"/>
      <c r="D14" s="230"/>
      <c r="E14" s="230"/>
      <c r="F14" s="112" t="s">
        <v>69</v>
      </c>
      <c r="G14" s="113" t="s">
        <v>75</v>
      </c>
      <c r="H14" s="114" t="e">
        <f>#REF!</f>
        <v>#REF!</v>
      </c>
      <c r="I14" s="115">
        <v>64374</v>
      </c>
      <c r="J14" s="116">
        <v>105616</v>
      </c>
      <c r="K14" s="116">
        <v>106078</v>
      </c>
      <c r="L14" s="117">
        <f t="shared" si="0"/>
        <v>-462</v>
      </c>
      <c r="M14" s="118">
        <f t="shared" si="1"/>
        <v>-0.43552857331397654</v>
      </c>
    </row>
    <row r="15" spans="1:13" ht="27" customHeight="1">
      <c r="A15" s="229" t="s">
        <v>76</v>
      </c>
      <c r="B15" s="230"/>
      <c r="C15" s="230"/>
      <c r="D15" s="230"/>
      <c r="E15" s="230"/>
      <c r="F15" s="112" t="s">
        <v>69</v>
      </c>
      <c r="G15" s="113" t="s">
        <v>77</v>
      </c>
      <c r="H15" s="114" t="e">
        <f>#REF!</f>
        <v>#REF!</v>
      </c>
      <c r="I15" s="115">
        <v>12476</v>
      </c>
      <c r="J15" s="116">
        <v>20792</v>
      </c>
      <c r="K15" s="116">
        <v>20518</v>
      </c>
      <c r="L15" s="117">
        <f t="shared" si="0"/>
        <v>274</v>
      </c>
      <c r="M15" s="118">
        <f t="shared" si="1"/>
        <v>1.335412808265913</v>
      </c>
    </row>
    <row r="16" spans="1:13" ht="12.75" customHeight="1">
      <c r="A16" s="229" t="s">
        <v>78</v>
      </c>
      <c r="B16" s="230"/>
      <c r="C16" s="230"/>
      <c r="D16" s="230"/>
      <c r="E16" s="230"/>
      <c r="F16" s="112" t="s">
        <v>69</v>
      </c>
      <c r="G16" s="113" t="s">
        <v>79</v>
      </c>
      <c r="H16" s="114" t="e">
        <f>#REF!</f>
        <v>#REF!</v>
      </c>
      <c r="I16" s="115">
        <v>2844</v>
      </c>
      <c r="J16" s="116">
        <v>339</v>
      </c>
      <c r="K16" s="116">
        <v>280</v>
      </c>
      <c r="L16" s="117">
        <f t="shared" si="0"/>
        <v>59</v>
      </c>
      <c r="M16" s="118">
        <f t="shared" si="1"/>
        <v>21.071428571428573</v>
      </c>
    </row>
    <row r="17" spans="1:13" ht="18" customHeight="1">
      <c r="A17" s="229" t="s">
        <v>80</v>
      </c>
      <c r="B17" s="230"/>
      <c r="C17" s="230"/>
      <c r="D17" s="230"/>
      <c r="E17" s="230"/>
      <c r="F17" s="112" t="s">
        <v>69</v>
      </c>
      <c r="G17" s="113" t="s">
        <v>81</v>
      </c>
      <c r="H17" s="114" t="e">
        <f>#REF!</f>
        <v>#REF!</v>
      </c>
      <c r="I17" s="115">
        <v>4433</v>
      </c>
      <c r="J17" s="116">
        <v>5740</v>
      </c>
      <c r="K17" s="116">
        <v>9820</v>
      </c>
      <c r="L17" s="117">
        <f t="shared" si="0"/>
        <v>-4080</v>
      </c>
      <c r="M17" s="118">
        <f t="shared" si="1"/>
        <v>-41.54786150712831</v>
      </c>
    </row>
    <row r="18" spans="1:14" ht="12.75" customHeight="1">
      <c r="A18" s="229" t="s">
        <v>82</v>
      </c>
      <c r="B18" s="230"/>
      <c r="C18" s="230"/>
      <c r="D18" s="230"/>
      <c r="E18" s="230"/>
      <c r="F18" s="112" t="s">
        <v>69</v>
      </c>
      <c r="G18" s="113" t="s">
        <v>83</v>
      </c>
      <c r="H18" s="114" t="e">
        <f>#REF!</f>
        <v>#REF!</v>
      </c>
      <c r="I18" s="115">
        <v>4218</v>
      </c>
      <c r="J18" s="116">
        <v>11811</v>
      </c>
      <c r="K18" s="116">
        <v>12590</v>
      </c>
      <c r="L18" s="117">
        <f t="shared" si="0"/>
        <v>-779</v>
      </c>
      <c r="M18" s="118">
        <f t="shared" si="1"/>
        <v>-6.1874503574265285</v>
      </c>
      <c r="N18" s="93"/>
    </row>
    <row r="19" spans="1:13" ht="12.75" customHeight="1" thickBot="1">
      <c r="A19" s="229" t="s">
        <v>84</v>
      </c>
      <c r="B19" s="230"/>
      <c r="C19" s="230"/>
      <c r="D19" s="230"/>
      <c r="E19" s="230"/>
      <c r="F19" s="112" t="s">
        <v>69</v>
      </c>
      <c r="G19" s="113" t="s">
        <v>85</v>
      </c>
      <c r="H19" s="114" t="e">
        <f>#REF!</f>
        <v>#REF!</v>
      </c>
      <c r="I19" s="115">
        <v>5760</v>
      </c>
      <c r="J19" s="116">
        <v>1465</v>
      </c>
      <c r="K19" s="116">
        <v>9533</v>
      </c>
      <c r="L19" s="117">
        <f t="shared" si="0"/>
        <v>-8068</v>
      </c>
      <c r="M19" s="118">
        <f t="shared" si="1"/>
        <v>-84.63232980174132</v>
      </c>
    </row>
    <row r="20" spans="1:13" ht="12.75" hidden="1">
      <c r="A20" s="229"/>
      <c r="B20" s="230"/>
      <c r="C20" s="230"/>
      <c r="D20" s="230"/>
      <c r="E20" s="230"/>
      <c r="F20" s="112"/>
      <c r="G20" s="113"/>
      <c r="H20" s="114"/>
      <c r="I20" s="115"/>
      <c r="J20" s="116"/>
      <c r="K20" s="116"/>
      <c r="L20" s="119"/>
      <c r="M20" s="120"/>
    </row>
    <row r="21" spans="1:13" ht="27.75" customHeight="1" thickBot="1">
      <c r="A21" s="225" t="s">
        <v>86</v>
      </c>
      <c r="B21" s="226"/>
      <c r="C21" s="226"/>
      <c r="D21" s="226"/>
      <c r="E21" s="226"/>
      <c r="F21" s="154" t="s">
        <v>73</v>
      </c>
      <c r="G21" s="161"/>
      <c r="H21" s="162" t="e">
        <f>SUM(H22:H25)</f>
        <v>#REF!</v>
      </c>
      <c r="I21" s="163">
        <f>SUM(I22:I25)</f>
        <v>65330</v>
      </c>
      <c r="J21" s="146">
        <f>SUM(J22:J25)</f>
        <v>87285</v>
      </c>
      <c r="K21" s="146">
        <f>SUM(K22:K25)</f>
        <v>84657</v>
      </c>
      <c r="L21" s="159">
        <f>SUM(J21-K21)</f>
        <v>2628</v>
      </c>
      <c r="M21" s="160">
        <f aca="true" t="shared" si="2" ref="M21:M73">L21/K21%</f>
        <v>3.1042914348488604</v>
      </c>
    </row>
    <row r="22" spans="1:13" ht="12.75" customHeight="1">
      <c r="A22" s="227" t="s">
        <v>87</v>
      </c>
      <c r="B22" s="228"/>
      <c r="C22" s="228"/>
      <c r="D22" s="228"/>
      <c r="E22" s="228"/>
      <c r="F22" s="147" t="s">
        <v>73</v>
      </c>
      <c r="G22" s="148" t="s">
        <v>71</v>
      </c>
      <c r="H22" s="149" t="e">
        <f>#REF!</f>
        <v>#REF!</v>
      </c>
      <c r="I22" s="150">
        <v>64359</v>
      </c>
      <c r="J22" s="80">
        <v>68440</v>
      </c>
      <c r="K22" s="80">
        <v>68273</v>
      </c>
      <c r="L22" s="151">
        <f>SUM(J22-K22)</f>
        <v>167</v>
      </c>
      <c r="M22" s="118">
        <f t="shared" si="2"/>
        <v>0.24460621329075916</v>
      </c>
    </row>
    <row r="23" spans="1:13" ht="12.75" customHeight="1">
      <c r="A23" s="231" t="s">
        <v>88</v>
      </c>
      <c r="B23" s="231"/>
      <c r="C23" s="231"/>
      <c r="D23" s="231"/>
      <c r="E23" s="232"/>
      <c r="F23" s="112"/>
      <c r="G23" s="113"/>
      <c r="H23" s="114"/>
      <c r="I23" s="115"/>
      <c r="J23" s="116">
        <v>2461</v>
      </c>
      <c r="K23" s="116"/>
      <c r="L23" s="117">
        <f>SUM(J23-K23)</f>
        <v>2461</v>
      </c>
      <c r="M23" s="118">
        <v>100</v>
      </c>
    </row>
    <row r="24" spans="1:13" ht="27" customHeight="1">
      <c r="A24" s="233" t="s">
        <v>89</v>
      </c>
      <c r="B24" s="234"/>
      <c r="C24" s="234"/>
      <c r="D24" s="234"/>
      <c r="E24" s="234"/>
      <c r="F24" s="112" t="s">
        <v>73</v>
      </c>
      <c r="G24" s="113" t="s">
        <v>90</v>
      </c>
      <c r="H24" s="114" t="e">
        <f>#REF!</f>
        <v>#REF!</v>
      </c>
      <c r="I24" s="115">
        <v>971</v>
      </c>
      <c r="J24" s="116">
        <v>3634</v>
      </c>
      <c r="K24" s="116">
        <v>3634</v>
      </c>
      <c r="L24" s="117">
        <f>SUM(J24-K24)</f>
        <v>0</v>
      </c>
      <c r="M24" s="118">
        <f t="shared" si="2"/>
        <v>0</v>
      </c>
    </row>
    <row r="25" spans="1:13" ht="29.25" customHeight="1" thickBot="1">
      <c r="A25" s="233" t="s">
        <v>136</v>
      </c>
      <c r="B25" s="234"/>
      <c r="C25" s="234"/>
      <c r="D25" s="234"/>
      <c r="E25" s="234"/>
      <c r="F25" s="112" t="s">
        <v>73</v>
      </c>
      <c r="G25" s="113" t="s">
        <v>83</v>
      </c>
      <c r="H25" s="114" t="e">
        <f>#REF!</f>
        <v>#REF!</v>
      </c>
      <c r="I25" s="115"/>
      <c r="J25" s="116">
        <v>12750</v>
      </c>
      <c r="K25" s="116">
        <v>12750</v>
      </c>
      <c r="L25" s="117">
        <f>SUM(J25-K25)</f>
        <v>0</v>
      </c>
      <c r="M25" s="128">
        <f t="shared" si="2"/>
        <v>0</v>
      </c>
    </row>
    <row r="26" spans="1:13" ht="13.5" thickBot="1">
      <c r="A26" s="235"/>
      <c r="B26" s="236"/>
      <c r="C26" s="236"/>
      <c r="D26" s="236"/>
      <c r="E26" s="236"/>
      <c r="F26" s="121"/>
      <c r="G26" s="122"/>
      <c r="H26" s="123"/>
      <c r="I26" s="124"/>
      <c r="J26" s="125"/>
      <c r="K26" s="125"/>
      <c r="L26" s="126"/>
      <c r="M26" s="129"/>
    </row>
    <row r="27" spans="1:13" ht="12.75" customHeight="1" thickBot="1">
      <c r="A27" s="237" t="s">
        <v>92</v>
      </c>
      <c r="B27" s="238"/>
      <c r="C27" s="238"/>
      <c r="D27" s="238"/>
      <c r="E27" s="238"/>
      <c r="F27" s="154" t="s">
        <v>75</v>
      </c>
      <c r="G27" s="164"/>
      <c r="H27" s="162" t="e">
        <f>SUM(H28:H34)</f>
        <v>#REF!</v>
      </c>
      <c r="I27" s="163">
        <f>SUM(I28:I34)</f>
        <v>159867</v>
      </c>
      <c r="J27" s="146">
        <f>SUM(J28:J34)</f>
        <v>94645</v>
      </c>
      <c r="K27" s="146">
        <f>SUM(K28:K34)</f>
        <v>104380</v>
      </c>
      <c r="L27" s="159">
        <f aca="true" t="shared" si="3" ref="L27:L34">SUM(J27-K27)</f>
        <v>-9735</v>
      </c>
      <c r="M27" s="160">
        <f t="shared" si="2"/>
        <v>-9.326499329373444</v>
      </c>
    </row>
    <row r="28" spans="1:13" ht="12.75" customHeight="1" hidden="1">
      <c r="A28" s="239" t="s">
        <v>93</v>
      </c>
      <c r="B28" s="240"/>
      <c r="C28" s="240"/>
      <c r="D28" s="240"/>
      <c r="E28" s="240"/>
      <c r="F28" s="147" t="s">
        <v>75</v>
      </c>
      <c r="G28" s="148" t="s">
        <v>71</v>
      </c>
      <c r="H28" s="149"/>
      <c r="I28" s="150"/>
      <c r="J28" s="80"/>
      <c r="K28" s="80"/>
      <c r="L28" s="151">
        <f t="shared" si="3"/>
        <v>0</v>
      </c>
      <c r="M28" s="118" t="e">
        <f t="shared" si="2"/>
        <v>#DIV/0!</v>
      </c>
    </row>
    <row r="29" spans="1:13" ht="12.75" customHeight="1" hidden="1">
      <c r="A29" s="233" t="s">
        <v>94</v>
      </c>
      <c r="B29" s="234"/>
      <c r="C29" s="234"/>
      <c r="D29" s="234"/>
      <c r="E29" s="234"/>
      <c r="F29" s="112" t="s">
        <v>75</v>
      </c>
      <c r="G29" s="113" t="s">
        <v>75</v>
      </c>
      <c r="H29" s="114"/>
      <c r="I29" s="115"/>
      <c r="J29" s="116"/>
      <c r="K29" s="116"/>
      <c r="L29" s="117">
        <f t="shared" si="3"/>
        <v>0</v>
      </c>
      <c r="M29" s="118" t="e">
        <f t="shared" si="2"/>
        <v>#DIV/0!</v>
      </c>
    </row>
    <row r="30" spans="1:13" ht="12.75" customHeight="1" hidden="1">
      <c r="A30" s="233" t="s">
        <v>95</v>
      </c>
      <c r="B30" s="234"/>
      <c r="C30" s="234"/>
      <c r="D30" s="234"/>
      <c r="E30" s="234"/>
      <c r="F30" s="112" t="s">
        <v>75</v>
      </c>
      <c r="G30" s="113" t="s">
        <v>96</v>
      </c>
      <c r="H30" s="114"/>
      <c r="I30" s="115"/>
      <c r="J30" s="116"/>
      <c r="K30" s="116"/>
      <c r="L30" s="117">
        <f t="shared" si="3"/>
        <v>0</v>
      </c>
      <c r="M30" s="118" t="e">
        <f t="shared" si="2"/>
        <v>#DIV/0!</v>
      </c>
    </row>
    <row r="31" spans="1:13" ht="12.75">
      <c r="A31" s="233" t="s">
        <v>97</v>
      </c>
      <c r="B31" s="234"/>
      <c r="C31" s="234"/>
      <c r="D31" s="234"/>
      <c r="E31" s="234"/>
      <c r="F31" s="112" t="s">
        <v>75</v>
      </c>
      <c r="G31" s="113" t="s">
        <v>79</v>
      </c>
      <c r="H31" s="114" t="e">
        <f>#REF!</f>
        <v>#REF!</v>
      </c>
      <c r="I31" s="115">
        <v>0</v>
      </c>
      <c r="J31" s="116">
        <v>1621</v>
      </c>
      <c r="K31" s="116">
        <v>1621</v>
      </c>
      <c r="L31" s="117">
        <f t="shared" si="3"/>
        <v>0</v>
      </c>
      <c r="M31" s="118">
        <f t="shared" si="2"/>
        <v>0</v>
      </c>
    </row>
    <row r="32" spans="1:13" ht="12.75" customHeight="1">
      <c r="A32" s="233" t="s">
        <v>98</v>
      </c>
      <c r="B32" s="234"/>
      <c r="C32" s="234"/>
      <c r="D32" s="234"/>
      <c r="E32" s="234"/>
      <c r="F32" s="112" t="s">
        <v>75</v>
      </c>
      <c r="G32" s="113" t="s">
        <v>99</v>
      </c>
      <c r="H32" s="114" t="e">
        <f>#REF!</f>
        <v>#REF!</v>
      </c>
      <c r="I32" s="115">
        <v>46082</v>
      </c>
      <c r="J32" s="116">
        <v>60450</v>
      </c>
      <c r="K32" s="116">
        <v>72136</v>
      </c>
      <c r="L32" s="117">
        <f t="shared" si="3"/>
        <v>-11686</v>
      </c>
      <c r="M32" s="118">
        <f t="shared" si="2"/>
        <v>-16.1999556393479</v>
      </c>
    </row>
    <row r="33" spans="1:13" ht="12.75" customHeight="1" hidden="1">
      <c r="A33" s="233" t="s">
        <v>100</v>
      </c>
      <c r="B33" s="234"/>
      <c r="C33" s="234"/>
      <c r="D33" s="234"/>
      <c r="E33" s="234"/>
      <c r="F33" s="112" t="s">
        <v>75</v>
      </c>
      <c r="G33" s="113" t="s">
        <v>90</v>
      </c>
      <c r="H33" s="114" t="e">
        <f>#REF!</f>
        <v>#REF!</v>
      </c>
      <c r="I33" s="115"/>
      <c r="J33" s="116"/>
      <c r="K33" s="116"/>
      <c r="L33" s="117">
        <f t="shared" si="3"/>
        <v>0</v>
      </c>
      <c r="M33" s="118" t="e">
        <f t="shared" si="2"/>
        <v>#DIV/0!</v>
      </c>
    </row>
    <row r="34" spans="1:13" ht="12.75">
      <c r="A34" s="233" t="s">
        <v>101</v>
      </c>
      <c r="B34" s="234"/>
      <c r="C34" s="234"/>
      <c r="D34" s="234"/>
      <c r="E34" s="234"/>
      <c r="F34" s="112" t="s">
        <v>75</v>
      </c>
      <c r="G34" s="113" t="s">
        <v>102</v>
      </c>
      <c r="H34" s="114" t="e">
        <f>#REF!</f>
        <v>#REF!</v>
      </c>
      <c r="I34" s="115">
        <v>113785</v>
      </c>
      <c r="J34" s="116">
        <v>32574</v>
      </c>
      <c r="K34" s="116">
        <v>30623</v>
      </c>
      <c r="L34" s="117">
        <f t="shared" si="3"/>
        <v>1951</v>
      </c>
      <c r="M34" s="118">
        <f t="shared" si="2"/>
        <v>6.371028312053031</v>
      </c>
    </row>
    <row r="35" spans="1:13" ht="13.5" thickBot="1">
      <c r="A35" s="235"/>
      <c r="B35" s="236"/>
      <c r="C35" s="236"/>
      <c r="D35" s="236"/>
      <c r="E35" s="236"/>
      <c r="F35" s="121"/>
      <c r="G35" s="122"/>
      <c r="H35" s="123"/>
      <c r="I35" s="124"/>
      <c r="J35" s="125"/>
      <c r="K35" s="125"/>
      <c r="L35" s="126"/>
      <c r="M35" s="128"/>
    </row>
    <row r="36" spans="1:13" ht="12.75" customHeight="1" thickBot="1">
      <c r="A36" s="241" t="s">
        <v>103</v>
      </c>
      <c r="B36" s="242"/>
      <c r="C36" s="242"/>
      <c r="D36" s="242"/>
      <c r="E36" s="243"/>
      <c r="F36" s="154" t="s">
        <v>96</v>
      </c>
      <c r="G36" s="164"/>
      <c r="H36" s="162" t="e">
        <f>SUM(H37:H39)</f>
        <v>#REF!</v>
      </c>
      <c r="I36" s="163">
        <f>SUM(I37:I39)</f>
        <v>362537</v>
      </c>
      <c r="J36" s="146">
        <f>SUM(J37:J39)</f>
        <v>388183</v>
      </c>
      <c r="K36" s="146">
        <f>SUM(K37:K39)</f>
        <v>322536</v>
      </c>
      <c r="L36" s="159">
        <f>SUM(J36-K36)</f>
        <v>65647</v>
      </c>
      <c r="M36" s="160">
        <f t="shared" si="2"/>
        <v>20.35338690874817</v>
      </c>
    </row>
    <row r="37" spans="1:13" ht="12.75" customHeight="1">
      <c r="A37" s="239" t="s">
        <v>104</v>
      </c>
      <c r="B37" s="240"/>
      <c r="C37" s="240"/>
      <c r="D37" s="240"/>
      <c r="E37" s="240"/>
      <c r="F37" s="147" t="s">
        <v>96</v>
      </c>
      <c r="G37" s="148" t="s">
        <v>69</v>
      </c>
      <c r="H37" s="149" t="e">
        <f>#REF!</f>
        <v>#REF!</v>
      </c>
      <c r="I37" s="150">
        <v>47091</v>
      </c>
      <c r="J37" s="80">
        <v>121427</v>
      </c>
      <c r="K37" s="80">
        <v>89730</v>
      </c>
      <c r="L37" s="151">
        <f>SUM(J37-K37)</f>
        <v>31697</v>
      </c>
      <c r="M37" s="118">
        <f t="shared" si="2"/>
        <v>35.32486347932687</v>
      </c>
    </row>
    <row r="38" spans="1:13" ht="12.75" customHeight="1">
      <c r="A38" s="233" t="s">
        <v>105</v>
      </c>
      <c r="B38" s="234"/>
      <c r="C38" s="234"/>
      <c r="D38" s="234"/>
      <c r="E38" s="234"/>
      <c r="F38" s="112" t="s">
        <v>96</v>
      </c>
      <c r="G38" s="113" t="s">
        <v>71</v>
      </c>
      <c r="H38" s="114" t="e">
        <f>#REF!</f>
        <v>#REF!</v>
      </c>
      <c r="I38" s="115">
        <v>121099</v>
      </c>
      <c r="J38" s="116">
        <v>146343</v>
      </c>
      <c r="K38" s="116">
        <v>131771</v>
      </c>
      <c r="L38" s="117">
        <f>SUM(J38-K38)</f>
        <v>14572</v>
      </c>
      <c r="M38" s="118">
        <f t="shared" si="2"/>
        <v>11.058578898240128</v>
      </c>
    </row>
    <row r="39" spans="1:13" ht="12.75" customHeight="1">
      <c r="A39" s="233" t="s">
        <v>106</v>
      </c>
      <c r="B39" s="234"/>
      <c r="C39" s="234"/>
      <c r="D39" s="234"/>
      <c r="E39" s="234"/>
      <c r="F39" s="112" t="s">
        <v>96</v>
      </c>
      <c r="G39" s="113" t="s">
        <v>73</v>
      </c>
      <c r="H39" s="114" t="e">
        <f>#REF!</f>
        <v>#REF!</v>
      </c>
      <c r="I39" s="115">
        <v>194347</v>
      </c>
      <c r="J39" s="116">
        <v>120413</v>
      </c>
      <c r="K39" s="116">
        <v>101035</v>
      </c>
      <c r="L39" s="117">
        <f>SUM(J39-K39)</f>
        <v>19378</v>
      </c>
      <c r="M39" s="118">
        <f t="shared" si="2"/>
        <v>19.179492255159104</v>
      </c>
    </row>
    <row r="40" spans="1:13" ht="13.5" thickBot="1">
      <c r="A40" s="235"/>
      <c r="B40" s="236"/>
      <c r="C40" s="236"/>
      <c r="D40" s="236"/>
      <c r="E40" s="236"/>
      <c r="F40" s="121"/>
      <c r="G40" s="122"/>
      <c r="H40" s="123"/>
      <c r="I40" s="124"/>
      <c r="J40" s="125"/>
      <c r="K40" s="125"/>
      <c r="L40" s="126"/>
      <c r="M40" s="128"/>
    </row>
    <row r="41" spans="1:13" ht="12.75" customHeight="1" thickBot="1">
      <c r="A41" s="237" t="s">
        <v>107</v>
      </c>
      <c r="B41" s="238"/>
      <c r="C41" s="238"/>
      <c r="D41" s="238"/>
      <c r="E41" s="238"/>
      <c r="F41" s="154" t="s">
        <v>77</v>
      </c>
      <c r="G41" s="164"/>
      <c r="H41" s="162" t="e">
        <f>SUM(H42:H43)</f>
        <v>#REF!</v>
      </c>
      <c r="I41" s="163">
        <f>SUM(I42:I43)</f>
        <v>0</v>
      </c>
      <c r="J41" s="146">
        <f>SUM(J42:J43)</f>
        <v>200</v>
      </c>
      <c r="K41" s="146">
        <f>SUM(K42:K43)</f>
        <v>200</v>
      </c>
      <c r="L41" s="159">
        <f>SUM(J41-K41)</f>
        <v>0</v>
      </c>
      <c r="M41" s="160">
        <f t="shared" si="2"/>
        <v>0</v>
      </c>
    </row>
    <row r="42" spans="1:13" ht="12.75" customHeight="1">
      <c r="A42" s="239" t="s">
        <v>108</v>
      </c>
      <c r="B42" s="240"/>
      <c r="C42" s="240"/>
      <c r="D42" s="240"/>
      <c r="E42" s="240"/>
      <c r="F42" s="147" t="s">
        <v>77</v>
      </c>
      <c r="G42" s="148" t="s">
        <v>71</v>
      </c>
      <c r="H42" s="149" t="e">
        <f>#REF!</f>
        <v>#REF!</v>
      </c>
      <c r="I42" s="150"/>
      <c r="J42" s="80">
        <v>200</v>
      </c>
      <c r="K42" s="80">
        <v>200</v>
      </c>
      <c r="L42" s="151">
        <f>SUM(J42-K42)</f>
        <v>0</v>
      </c>
      <c r="M42" s="118">
        <f t="shared" si="2"/>
        <v>0</v>
      </c>
    </row>
    <row r="43" spans="1:13" ht="12.75" customHeight="1">
      <c r="A43" s="233" t="s">
        <v>109</v>
      </c>
      <c r="B43" s="234"/>
      <c r="C43" s="234"/>
      <c r="D43" s="234"/>
      <c r="E43" s="234"/>
      <c r="F43" s="112" t="s">
        <v>77</v>
      </c>
      <c r="G43" s="113" t="s">
        <v>75</v>
      </c>
      <c r="H43" s="114"/>
      <c r="I43" s="115"/>
      <c r="J43" s="116"/>
      <c r="K43" s="116"/>
      <c r="L43" s="117">
        <f>SUM(J43-K43)</f>
        <v>0</v>
      </c>
      <c r="M43" s="118"/>
    </row>
    <row r="44" spans="1:13" ht="13.5" thickBot="1">
      <c r="A44" s="235"/>
      <c r="B44" s="236"/>
      <c r="C44" s="236"/>
      <c r="D44" s="236"/>
      <c r="E44" s="236"/>
      <c r="F44" s="121"/>
      <c r="G44" s="122"/>
      <c r="H44" s="123"/>
      <c r="I44" s="124"/>
      <c r="J44" s="125"/>
      <c r="K44" s="125"/>
      <c r="L44" s="126"/>
      <c r="M44" s="128"/>
    </row>
    <row r="45" spans="1:13" ht="13.5" thickBot="1">
      <c r="A45" s="130"/>
      <c r="B45" s="131"/>
      <c r="C45" s="131"/>
      <c r="D45" s="131"/>
      <c r="E45" s="131"/>
      <c r="F45" s="132"/>
      <c r="G45" s="133"/>
      <c r="H45" s="134"/>
      <c r="I45" s="135"/>
      <c r="J45" s="136"/>
      <c r="K45" s="136"/>
      <c r="L45" s="69"/>
      <c r="M45" s="137"/>
    </row>
    <row r="46" spans="1:13" ht="12.75" customHeight="1" thickBot="1">
      <c r="A46" s="237" t="s">
        <v>110</v>
      </c>
      <c r="B46" s="238"/>
      <c r="C46" s="238"/>
      <c r="D46" s="238"/>
      <c r="E46" s="238"/>
      <c r="F46" s="154" t="s">
        <v>79</v>
      </c>
      <c r="G46" s="164"/>
      <c r="H46" s="162" t="e">
        <f>SUM(H47:H54)</f>
        <v>#REF!</v>
      </c>
      <c r="I46" s="163">
        <f>SUM(I47:I54)</f>
        <v>538653</v>
      </c>
      <c r="J46" s="146">
        <f>SUM(J47:J54)</f>
        <v>526512</v>
      </c>
      <c r="K46" s="146">
        <f>SUM(K47:K54)</f>
        <v>496469</v>
      </c>
      <c r="L46" s="159">
        <f aca="true" t="shared" si="4" ref="L46:L54">SUM(J46-K46)</f>
        <v>30043</v>
      </c>
      <c r="M46" s="160">
        <f t="shared" si="2"/>
        <v>6.051334524411394</v>
      </c>
    </row>
    <row r="47" spans="1:13" ht="12.75" customHeight="1">
      <c r="A47" s="239" t="s">
        <v>111</v>
      </c>
      <c r="B47" s="240"/>
      <c r="C47" s="240"/>
      <c r="D47" s="240"/>
      <c r="E47" s="240"/>
      <c r="F47" s="147" t="s">
        <v>79</v>
      </c>
      <c r="G47" s="148" t="s">
        <v>69</v>
      </c>
      <c r="H47" s="149" t="e">
        <f>#REF!</f>
        <v>#REF!</v>
      </c>
      <c r="I47" s="150">
        <v>89686</v>
      </c>
      <c r="J47" s="80">
        <v>101973</v>
      </c>
      <c r="K47" s="80">
        <v>101973</v>
      </c>
      <c r="L47" s="151">
        <f t="shared" si="4"/>
        <v>0</v>
      </c>
      <c r="M47" s="118">
        <f t="shared" si="2"/>
        <v>0</v>
      </c>
    </row>
    <row r="48" spans="1:13" ht="12.75" customHeight="1">
      <c r="A48" s="233" t="s">
        <v>112</v>
      </c>
      <c r="B48" s="234"/>
      <c r="C48" s="234"/>
      <c r="D48" s="234"/>
      <c r="E48" s="234"/>
      <c r="F48" s="112" t="s">
        <v>79</v>
      </c>
      <c r="G48" s="113" t="s">
        <v>71</v>
      </c>
      <c r="H48" s="114" t="e">
        <f>#REF!</f>
        <v>#REF!</v>
      </c>
      <c r="I48" s="115">
        <v>340887</v>
      </c>
      <c r="J48" s="116">
        <v>374895</v>
      </c>
      <c r="K48" s="116">
        <v>335563</v>
      </c>
      <c r="L48" s="117">
        <f t="shared" si="4"/>
        <v>39332</v>
      </c>
      <c r="M48" s="118">
        <f t="shared" si="2"/>
        <v>11.721196913843302</v>
      </c>
    </row>
    <row r="49" spans="1:13" ht="12.75" customHeight="1" hidden="1">
      <c r="A49" s="233" t="s">
        <v>113</v>
      </c>
      <c r="B49" s="234"/>
      <c r="C49" s="234"/>
      <c r="D49" s="234"/>
      <c r="E49" s="234"/>
      <c r="F49" s="112" t="s">
        <v>79</v>
      </c>
      <c r="G49" s="113" t="s">
        <v>73</v>
      </c>
      <c r="H49" s="114"/>
      <c r="I49" s="115"/>
      <c r="J49" s="116"/>
      <c r="K49" s="116"/>
      <c r="L49" s="117">
        <f t="shared" si="4"/>
        <v>0</v>
      </c>
      <c r="M49" s="118" t="e">
        <f t="shared" si="2"/>
        <v>#DIV/0!</v>
      </c>
    </row>
    <row r="50" spans="1:13" ht="12.75" customHeight="1" hidden="1">
      <c r="A50" s="233" t="s">
        <v>114</v>
      </c>
      <c r="B50" s="234"/>
      <c r="C50" s="234"/>
      <c r="D50" s="234"/>
      <c r="E50" s="234"/>
      <c r="F50" s="112" t="s">
        <v>79</v>
      </c>
      <c r="G50" s="113" t="s">
        <v>75</v>
      </c>
      <c r="H50" s="114"/>
      <c r="I50" s="115"/>
      <c r="J50" s="116"/>
      <c r="K50" s="116"/>
      <c r="L50" s="117">
        <f t="shared" si="4"/>
        <v>0</v>
      </c>
      <c r="M50" s="118" t="e">
        <f t="shared" si="2"/>
        <v>#DIV/0!</v>
      </c>
    </row>
    <row r="51" spans="1:13" ht="12.75">
      <c r="A51" s="233" t="s">
        <v>115</v>
      </c>
      <c r="B51" s="234"/>
      <c r="C51" s="234"/>
      <c r="D51" s="234"/>
      <c r="E51" s="234"/>
      <c r="F51" s="112" t="s">
        <v>79</v>
      </c>
      <c r="G51" s="113" t="s">
        <v>96</v>
      </c>
      <c r="H51" s="114" t="e">
        <f>#REF!</f>
        <v>#REF!</v>
      </c>
      <c r="I51" s="115">
        <v>804</v>
      </c>
      <c r="J51" s="116">
        <v>965</v>
      </c>
      <c r="K51" s="116">
        <v>965</v>
      </c>
      <c r="L51" s="117">
        <f t="shared" si="4"/>
        <v>0</v>
      </c>
      <c r="M51" s="118">
        <f t="shared" si="2"/>
        <v>0</v>
      </c>
    </row>
    <row r="52" spans="1:13" ht="12.75" customHeight="1" hidden="1">
      <c r="A52" s="233" t="s">
        <v>116</v>
      </c>
      <c r="B52" s="234"/>
      <c r="C52" s="234"/>
      <c r="D52" s="234"/>
      <c r="E52" s="234"/>
      <c r="F52" s="112" t="s">
        <v>79</v>
      </c>
      <c r="G52" s="113" t="s">
        <v>77</v>
      </c>
      <c r="H52" s="114"/>
      <c r="I52" s="115"/>
      <c r="J52" s="116"/>
      <c r="K52" s="116"/>
      <c r="L52" s="117">
        <f t="shared" si="4"/>
        <v>0</v>
      </c>
      <c r="M52" s="118" t="e">
        <f t="shared" si="2"/>
        <v>#DIV/0!</v>
      </c>
    </row>
    <row r="53" spans="1:13" ht="12.75">
      <c r="A53" s="233" t="s">
        <v>117</v>
      </c>
      <c r="B53" s="234"/>
      <c r="C53" s="234"/>
      <c r="D53" s="234"/>
      <c r="E53" s="234"/>
      <c r="F53" s="112" t="s">
        <v>79</v>
      </c>
      <c r="G53" s="113" t="s">
        <v>79</v>
      </c>
      <c r="H53" s="114" t="e">
        <f>#REF!</f>
        <v>#REF!</v>
      </c>
      <c r="I53" s="115">
        <v>22813</v>
      </c>
      <c r="J53" s="116">
        <v>23736</v>
      </c>
      <c r="K53" s="116">
        <v>24337</v>
      </c>
      <c r="L53" s="117">
        <f t="shared" si="4"/>
        <v>-601</v>
      </c>
      <c r="M53" s="118">
        <f t="shared" si="2"/>
        <v>-2.469490898631713</v>
      </c>
    </row>
    <row r="54" spans="1:13" ht="12.75" customHeight="1">
      <c r="A54" s="233" t="s">
        <v>118</v>
      </c>
      <c r="B54" s="234"/>
      <c r="C54" s="234"/>
      <c r="D54" s="234"/>
      <c r="E54" s="234"/>
      <c r="F54" s="112" t="s">
        <v>79</v>
      </c>
      <c r="G54" s="113" t="s">
        <v>90</v>
      </c>
      <c r="H54" s="114" t="e">
        <f>#REF!</f>
        <v>#REF!</v>
      </c>
      <c r="I54" s="115">
        <v>84463</v>
      </c>
      <c r="J54" s="116">
        <v>24943</v>
      </c>
      <c r="K54" s="116">
        <v>33631</v>
      </c>
      <c r="L54" s="117">
        <f t="shared" si="4"/>
        <v>-8688</v>
      </c>
      <c r="M54" s="118">
        <f t="shared" si="2"/>
        <v>-25.833308554607356</v>
      </c>
    </row>
    <row r="55" spans="1:13" ht="13.5" thickBot="1">
      <c r="A55" s="235"/>
      <c r="B55" s="236"/>
      <c r="C55" s="236"/>
      <c r="D55" s="236"/>
      <c r="E55" s="236"/>
      <c r="F55" s="121"/>
      <c r="G55" s="122"/>
      <c r="H55" s="123"/>
      <c r="I55" s="124"/>
      <c r="J55" s="125"/>
      <c r="K55" s="125"/>
      <c r="L55" s="126"/>
      <c r="M55" s="128"/>
    </row>
    <row r="56" spans="1:13" ht="26.25" customHeight="1" thickBot="1">
      <c r="A56" s="237" t="s">
        <v>119</v>
      </c>
      <c r="B56" s="238"/>
      <c r="C56" s="238"/>
      <c r="D56" s="238"/>
      <c r="E56" s="238"/>
      <c r="F56" s="154" t="s">
        <v>99</v>
      </c>
      <c r="G56" s="165"/>
      <c r="H56" s="162" t="e">
        <f>SUM(H57:H61)</f>
        <v>#REF!</v>
      </c>
      <c r="I56" s="163">
        <f>SUM(I57:I61)</f>
        <v>51690</v>
      </c>
      <c r="J56" s="146">
        <f>SUM(J57:J61)</f>
        <v>37537</v>
      </c>
      <c r="K56" s="146">
        <f>SUM(K57:K61)</f>
        <v>36628</v>
      </c>
      <c r="L56" s="159">
        <f aca="true" t="shared" si="5" ref="L56:L61">SUM(J56-K56)</f>
        <v>909</v>
      </c>
      <c r="M56" s="160">
        <f t="shared" si="2"/>
        <v>2.481707982963853</v>
      </c>
    </row>
    <row r="57" spans="1:13" ht="12.75">
      <c r="A57" s="239" t="s">
        <v>120</v>
      </c>
      <c r="B57" s="240"/>
      <c r="C57" s="240"/>
      <c r="D57" s="240"/>
      <c r="E57" s="240"/>
      <c r="F57" s="147" t="s">
        <v>99</v>
      </c>
      <c r="G57" s="148" t="s">
        <v>69</v>
      </c>
      <c r="H57" s="149" t="e">
        <f>#REF!</f>
        <v>#REF!</v>
      </c>
      <c r="I57" s="150">
        <v>27612</v>
      </c>
      <c r="J57" s="80">
        <v>30198</v>
      </c>
      <c r="K57" s="80">
        <v>29325</v>
      </c>
      <c r="L57" s="151">
        <f t="shared" si="5"/>
        <v>873</v>
      </c>
      <c r="M57" s="118">
        <f t="shared" si="2"/>
        <v>2.976982097186701</v>
      </c>
    </row>
    <row r="58" spans="1:13" ht="12.75" customHeight="1" hidden="1">
      <c r="A58" s="233" t="s">
        <v>121</v>
      </c>
      <c r="B58" s="234"/>
      <c r="C58" s="234"/>
      <c r="D58" s="234"/>
      <c r="E58" s="234"/>
      <c r="F58" s="112" t="s">
        <v>99</v>
      </c>
      <c r="G58" s="113" t="s">
        <v>71</v>
      </c>
      <c r="H58" s="114"/>
      <c r="I58" s="115"/>
      <c r="J58" s="116"/>
      <c r="K58" s="116"/>
      <c r="L58" s="117">
        <f t="shared" si="5"/>
        <v>0</v>
      </c>
      <c r="M58" s="118" t="e">
        <f t="shared" si="2"/>
        <v>#DIV/0!</v>
      </c>
    </row>
    <row r="59" spans="1:13" ht="12.75" customHeight="1" hidden="1">
      <c r="A59" s="233" t="s">
        <v>122</v>
      </c>
      <c r="B59" s="234"/>
      <c r="C59" s="234"/>
      <c r="D59" s="234"/>
      <c r="E59" s="234"/>
      <c r="F59" s="112" t="s">
        <v>99</v>
      </c>
      <c r="G59" s="113" t="s">
        <v>73</v>
      </c>
      <c r="H59" s="114"/>
      <c r="I59" s="115"/>
      <c r="J59" s="116"/>
      <c r="K59" s="116"/>
      <c r="L59" s="117">
        <f t="shared" si="5"/>
        <v>0</v>
      </c>
      <c r="M59" s="118" t="e">
        <f t="shared" si="2"/>
        <v>#DIV/0!</v>
      </c>
    </row>
    <row r="60" spans="1:13" ht="12.75">
      <c r="A60" s="233" t="s">
        <v>123</v>
      </c>
      <c r="B60" s="234"/>
      <c r="C60" s="234"/>
      <c r="D60" s="234"/>
      <c r="E60" s="234"/>
      <c r="F60" s="112" t="s">
        <v>99</v>
      </c>
      <c r="G60" s="113" t="s">
        <v>75</v>
      </c>
      <c r="H60" s="114" t="e">
        <f>#REF!</f>
        <v>#REF!</v>
      </c>
      <c r="I60" s="115">
        <v>4621</v>
      </c>
      <c r="J60" s="116">
        <v>4491</v>
      </c>
      <c r="K60" s="116">
        <v>4455</v>
      </c>
      <c r="L60" s="117">
        <f t="shared" si="5"/>
        <v>36</v>
      </c>
      <c r="M60" s="118">
        <f t="shared" si="2"/>
        <v>0.8080808080808082</v>
      </c>
    </row>
    <row r="61" spans="1:13" ht="28.5" customHeight="1">
      <c r="A61" s="233" t="s">
        <v>124</v>
      </c>
      <c r="B61" s="234"/>
      <c r="C61" s="234"/>
      <c r="D61" s="234"/>
      <c r="E61" s="234"/>
      <c r="F61" s="112" t="s">
        <v>99</v>
      </c>
      <c r="G61" s="113" t="s">
        <v>77</v>
      </c>
      <c r="H61" s="114" t="e">
        <f>#REF!</f>
        <v>#REF!</v>
      </c>
      <c r="I61" s="115">
        <v>19457</v>
      </c>
      <c r="J61" s="116">
        <v>2848</v>
      </c>
      <c r="K61" s="116">
        <v>2848</v>
      </c>
      <c r="L61" s="117">
        <f t="shared" si="5"/>
        <v>0</v>
      </c>
      <c r="M61" s="118">
        <f t="shared" si="2"/>
        <v>0</v>
      </c>
    </row>
    <row r="62" spans="1:13" ht="13.5" thickBot="1">
      <c r="A62" s="235"/>
      <c r="B62" s="236"/>
      <c r="C62" s="236"/>
      <c r="D62" s="236"/>
      <c r="E62" s="236"/>
      <c r="F62" s="121"/>
      <c r="G62" s="122"/>
      <c r="H62" s="123"/>
      <c r="I62" s="124"/>
      <c r="J62" s="125"/>
      <c r="K62" s="125"/>
      <c r="L62" s="126"/>
      <c r="M62" s="128"/>
    </row>
    <row r="63" spans="1:13" ht="12.75" customHeight="1" thickBot="1">
      <c r="A63" s="237" t="s">
        <v>125</v>
      </c>
      <c r="B63" s="238"/>
      <c r="C63" s="238"/>
      <c r="D63" s="238"/>
      <c r="E63" s="238"/>
      <c r="F63" s="154" t="s">
        <v>90</v>
      </c>
      <c r="G63" s="164"/>
      <c r="H63" s="162" t="e">
        <f>SUM(H64:H66)</f>
        <v>#REF!</v>
      </c>
      <c r="I63" s="163">
        <f>SUM(I64:I66)</f>
        <v>396551</v>
      </c>
      <c r="J63" s="146">
        <f>SUM(J64:J66)</f>
        <v>637619</v>
      </c>
      <c r="K63" s="146">
        <f>SUM(K64:K66)</f>
        <v>532420</v>
      </c>
      <c r="L63" s="159">
        <f>SUM(J63-K63)</f>
        <v>105199</v>
      </c>
      <c r="M63" s="160">
        <f t="shared" si="2"/>
        <v>19.75864918673228</v>
      </c>
    </row>
    <row r="64" spans="1:13" ht="12.75" customHeight="1">
      <c r="A64" s="239" t="s">
        <v>126</v>
      </c>
      <c r="B64" s="240"/>
      <c r="C64" s="240"/>
      <c r="D64" s="240"/>
      <c r="E64" s="240"/>
      <c r="F64" s="147" t="s">
        <v>90</v>
      </c>
      <c r="G64" s="148" t="s">
        <v>69</v>
      </c>
      <c r="H64" s="149" t="e">
        <f>#REF!</f>
        <v>#REF!</v>
      </c>
      <c r="I64" s="150">
        <v>375337</v>
      </c>
      <c r="J64" s="80">
        <v>370040</v>
      </c>
      <c r="K64" s="80">
        <v>396196</v>
      </c>
      <c r="L64" s="151">
        <f>SUM(J64-K64)</f>
        <v>-26156</v>
      </c>
      <c r="M64" s="118">
        <f t="shared" si="2"/>
        <v>-6.601782955910711</v>
      </c>
    </row>
    <row r="65" spans="1:13" ht="12.75" customHeight="1">
      <c r="A65" s="233" t="s">
        <v>127</v>
      </c>
      <c r="B65" s="234"/>
      <c r="C65" s="234"/>
      <c r="D65" s="234"/>
      <c r="E65" s="234"/>
      <c r="F65" s="112" t="s">
        <v>90</v>
      </c>
      <c r="G65" s="113" t="s">
        <v>71</v>
      </c>
      <c r="H65" s="114" t="e">
        <f>#REF!</f>
        <v>#REF!</v>
      </c>
      <c r="I65" s="115">
        <v>19543</v>
      </c>
      <c r="J65" s="116">
        <v>30155</v>
      </c>
      <c r="K65" s="116">
        <v>31002</v>
      </c>
      <c r="L65" s="117">
        <f>SUM(J65-K65)</f>
        <v>-847</v>
      </c>
      <c r="M65" s="118">
        <f t="shared" si="2"/>
        <v>-2.732081801174118</v>
      </c>
    </row>
    <row r="66" spans="1:13" ht="12.75" customHeight="1">
      <c r="A66" s="233" t="s">
        <v>128</v>
      </c>
      <c r="B66" s="234"/>
      <c r="C66" s="234"/>
      <c r="D66" s="234"/>
      <c r="E66" s="234"/>
      <c r="F66" s="112" t="s">
        <v>90</v>
      </c>
      <c r="G66" s="113" t="s">
        <v>75</v>
      </c>
      <c r="H66" s="114" t="e">
        <f>#REF!</f>
        <v>#REF!</v>
      </c>
      <c r="I66" s="115">
        <v>1671</v>
      </c>
      <c r="J66" s="116">
        <v>237424</v>
      </c>
      <c r="K66" s="116">
        <v>105222</v>
      </c>
      <c r="L66" s="117">
        <f>SUM(J66-K66)</f>
        <v>132202</v>
      </c>
      <c r="M66" s="118">
        <f t="shared" si="2"/>
        <v>125.64102564102564</v>
      </c>
    </row>
    <row r="67" spans="1:13" ht="13.5" thickBot="1">
      <c r="A67" s="235"/>
      <c r="B67" s="236"/>
      <c r="C67" s="236"/>
      <c r="D67" s="236"/>
      <c r="E67" s="236"/>
      <c r="F67" s="138"/>
      <c r="G67" s="139"/>
      <c r="H67" s="123"/>
      <c r="I67" s="124"/>
      <c r="J67" s="125"/>
      <c r="K67" s="125"/>
      <c r="L67" s="126"/>
      <c r="M67" s="128"/>
    </row>
    <row r="68" spans="1:13" ht="12.75" customHeight="1" thickBot="1">
      <c r="A68" s="237" t="s">
        <v>129</v>
      </c>
      <c r="B68" s="238"/>
      <c r="C68" s="238"/>
      <c r="D68" s="238"/>
      <c r="E68" s="238"/>
      <c r="F68" s="154" t="s">
        <v>91</v>
      </c>
      <c r="G68" s="164"/>
      <c r="H68" s="162" t="e">
        <f>SUM(H69:H73)</f>
        <v>#REF!</v>
      </c>
      <c r="I68" s="163">
        <f>SUM(I69:I73)</f>
        <v>140231</v>
      </c>
      <c r="J68" s="146">
        <f>SUM(J69:J73)</f>
        <v>23364</v>
      </c>
      <c r="K68" s="146">
        <f>SUM(K69:K73)</f>
        <v>23104</v>
      </c>
      <c r="L68" s="159">
        <f aca="true" t="shared" si="6" ref="L68:L73">SUM(J68-K68)</f>
        <v>260</v>
      </c>
      <c r="M68" s="160">
        <f t="shared" si="2"/>
        <v>1.1253462603878117</v>
      </c>
    </row>
    <row r="69" spans="1:13" ht="12.75" customHeight="1">
      <c r="A69" s="239" t="s">
        <v>130</v>
      </c>
      <c r="B69" s="240"/>
      <c r="C69" s="240"/>
      <c r="D69" s="240"/>
      <c r="E69" s="240"/>
      <c r="F69" s="147" t="s">
        <v>91</v>
      </c>
      <c r="G69" s="148" t="s">
        <v>69</v>
      </c>
      <c r="H69" s="149" t="e">
        <f>#REF!</f>
        <v>#REF!</v>
      </c>
      <c r="I69" s="150">
        <v>605</v>
      </c>
      <c r="J69" s="80">
        <v>148</v>
      </c>
      <c r="K69" s="80">
        <v>148</v>
      </c>
      <c r="L69" s="151">
        <f t="shared" si="6"/>
        <v>0</v>
      </c>
      <c r="M69" s="118">
        <f t="shared" si="2"/>
        <v>0</v>
      </c>
    </row>
    <row r="70" spans="1:13" ht="12.75" customHeight="1">
      <c r="A70" s="233" t="s">
        <v>131</v>
      </c>
      <c r="B70" s="234"/>
      <c r="C70" s="234"/>
      <c r="D70" s="234"/>
      <c r="E70" s="234"/>
      <c r="F70" s="112" t="s">
        <v>91</v>
      </c>
      <c r="G70" s="113" t="s">
        <v>71</v>
      </c>
      <c r="H70" s="114" t="e">
        <f>#REF!</f>
        <v>#REF!</v>
      </c>
      <c r="I70" s="115">
        <v>27041</v>
      </c>
      <c r="J70" s="116"/>
      <c r="K70" s="116"/>
      <c r="L70" s="117">
        <f t="shared" si="6"/>
        <v>0</v>
      </c>
      <c r="M70" s="118"/>
    </row>
    <row r="71" spans="1:14" ht="12.75" customHeight="1">
      <c r="A71" s="233" t="s">
        <v>132</v>
      </c>
      <c r="B71" s="234"/>
      <c r="C71" s="234"/>
      <c r="D71" s="234"/>
      <c r="E71" s="234"/>
      <c r="F71" s="112" t="s">
        <v>91</v>
      </c>
      <c r="G71" s="113" t="s">
        <v>73</v>
      </c>
      <c r="H71" s="114" t="e">
        <f>#REF!</f>
        <v>#REF!</v>
      </c>
      <c r="I71" s="115">
        <v>100181</v>
      </c>
      <c r="J71" s="116">
        <v>14273</v>
      </c>
      <c r="K71" s="116">
        <v>14273</v>
      </c>
      <c r="L71" s="117">
        <f t="shared" si="6"/>
        <v>0</v>
      </c>
      <c r="M71" s="118">
        <f t="shared" si="2"/>
        <v>0</v>
      </c>
      <c r="N71" s="140"/>
    </row>
    <row r="72" spans="1:14" ht="12.75" customHeight="1">
      <c r="A72" s="229" t="s">
        <v>133</v>
      </c>
      <c r="B72" s="230"/>
      <c r="C72" s="230"/>
      <c r="D72" s="230"/>
      <c r="E72" s="230"/>
      <c r="F72" s="141" t="s">
        <v>91</v>
      </c>
      <c r="G72" s="142" t="s">
        <v>75</v>
      </c>
      <c r="H72" s="114" t="e">
        <f>#REF!</f>
        <v>#REF!</v>
      </c>
      <c r="I72" s="115">
        <v>2807</v>
      </c>
      <c r="J72" s="116">
        <v>7673</v>
      </c>
      <c r="K72" s="116">
        <v>7673</v>
      </c>
      <c r="L72" s="117">
        <f t="shared" si="6"/>
        <v>0</v>
      </c>
      <c r="M72" s="118">
        <f t="shared" si="2"/>
        <v>0</v>
      </c>
      <c r="N72" s="140"/>
    </row>
    <row r="73" spans="1:13" ht="12.75" customHeight="1">
      <c r="A73" s="233" t="s">
        <v>134</v>
      </c>
      <c r="B73" s="234"/>
      <c r="C73" s="234"/>
      <c r="D73" s="234"/>
      <c r="E73" s="234"/>
      <c r="F73" s="112" t="s">
        <v>91</v>
      </c>
      <c r="G73" s="113" t="s">
        <v>77</v>
      </c>
      <c r="H73" s="114" t="e">
        <f>#REF!</f>
        <v>#REF!</v>
      </c>
      <c r="I73" s="115">
        <v>9597</v>
      </c>
      <c r="J73" s="116">
        <v>1270</v>
      </c>
      <c r="K73" s="116">
        <v>1010</v>
      </c>
      <c r="L73" s="117">
        <f t="shared" si="6"/>
        <v>260</v>
      </c>
      <c r="M73" s="118">
        <f t="shared" si="2"/>
        <v>25.742574257425744</v>
      </c>
    </row>
    <row r="74" spans="1:13" ht="13.5" thickBot="1">
      <c r="A74" s="235"/>
      <c r="B74" s="236"/>
      <c r="C74" s="236"/>
      <c r="D74" s="236"/>
      <c r="E74" s="236"/>
      <c r="F74" s="121"/>
      <c r="G74" s="122"/>
      <c r="H74" s="123"/>
      <c r="I74" s="124"/>
      <c r="J74" s="125"/>
      <c r="K74" s="125"/>
      <c r="L74" s="126"/>
      <c r="M74" s="127"/>
    </row>
    <row r="75" spans="1:13" ht="13.5" thickBot="1">
      <c r="A75" s="237" t="s">
        <v>135</v>
      </c>
      <c r="B75" s="238"/>
      <c r="C75" s="238"/>
      <c r="D75" s="238"/>
      <c r="E75" s="244"/>
      <c r="F75" s="102"/>
      <c r="G75" s="143"/>
      <c r="H75" s="144" t="e">
        <f>H68+H63+H56+H46+H41+H36+H27+H21+H11</f>
        <v>#REF!</v>
      </c>
      <c r="I75" s="145">
        <f>I68+I63+I56+I46+I41+I36+I27+I21+I11</f>
        <v>1811690</v>
      </c>
      <c r="J75" s="146">
        <f>J68+J63+J56+J46+J41+J36+J27+J21+J11</f>
        <v>1946001</v>
      </c>
      <c r="K75" s="146">
        <f>K68+K63+K56+K46+K41+K36+K27+K21+K11</f>
        <v>1764151</v>
      </c>
      <c r="L75" s="167">
        <f>SUM(J75-K75)</f>
        <v>181850</v>
      </c>
      <c r="M75" s="166">
        <f>L75/K75%</f>
        <v>10.308074535569801</v>
      </c>
    </row>
  </sheetData>
  <mergeCells count="75">
    <mergeCell ref="L1:M1"/>
    <mergeCell ref="A75:E75"/>
    <mergeCell ref="A69:E69"/>
    <mergeCell ref="A70:E70"/>
    <mergeCell ref="A71:E71"/>
    <mergeCell ref="A72:E72"/>
    <mergeCell ref="A67:E67"/>
    <mergeCell ref="A68:E68"/>
    <mergeCell ref="A73:E73"/>
    <mergeCell ref="A74:E74"/>
    <mergeCell ref="A63:E63"/>
    <mergeCell ref="A64:E64"/>
    <mergeCell ref="A65:E65"/>
    <mergeCell ref="A66:E66"/>
    <mergeCell ref="A59:E59"/>
    <mergeCell ref="A60:E60"/>
    <mergeCell ref="A61:E61"/>
    <mergeCell ref="A62:E62"/>
    <mergeCell ref="A55:E55"/>
    <mergeCell ref="A56:E56"/>
    <mergeCell ref="A57:E57"/>
    <mergeCell ref="A58:E58"/>
    <mergeCell ref="A51:E51"/>
    <mergeCell ref="A52:E52"/>
    <mergeCell ref="A53:E53"/>
    <mergeCell ref="A54:E54"/>
    <mergeCell ref="A47:E47"/>
    <mergeCell ref="A48:E48"/>
    <mergeCell ref="A49:E49"/>
    <mergeCell ref="A50:E50"/>
    <mergeCell ref="A42:E42"/>
    <mergeCell ref="A43:E43"/>
    <mergeCell ref="A44:E44"/>
    <mergeCell ref="A46:E46"/>
    <mergeCell ref="A38:E38"/>
    <mergeCell ref="A39:E39"/>
    <mergeCell ref="A40:E40"/>
    <mergeCell ref="A41:E41"/>
    <mergeCell ref="A34:E34"/>
    <mergeCell ref="A35:E35"/>
    <mergeCell ref="A36:E36"/>
    <mergeCell ref="A37:E37"/>
    <mergeCell ref="A30:E30"/>
    <mergeCell ref="A31:E31"/>
    <mergeCell ref="A32:E32"/>
    <mergeCell ref="A33:E33"/>
    <mergeCell ref="A26:E26"/>
    <mergeCell ref="A27:E27"/>
    <mergeCell ref="A28:E28"/>
    <mergeCell ref="A29:E29"/>
    <mergeCell ref="A22:E22"/>
    <mergeCell ref="A23:E23"/>
    <mergeCell ref="A24:E24"/>
    <mergeCell ref="A25:E25"/>
    <mergeCell ref="A18:E18"/>
    <mergeCell ref="A19:E19"/>
    <mergeCell ref="A20:E20"/>
    <mergeCell ref="A21:E21"/>
    <mergeCell ref="A14:E14"/>
    <mergeCell ref="A15:E15"/>
    <mergeCell ref="A16:E16"/>
    <mergeCell ref="A17:E17"/>
    <mergeCell ref="A10:E10"/>
    <mergeCell ref="A11:E11"/>
    <mergeCell ref="A12:E12"/>
    <mergeCell ref="A13:E13"/>
    <mergeCell ref="A3:M3"/>
    <mergeCell ref="A5:E9"/>
    <mergeCell ref="F5:F9"/>
    <mergeCell ref="G5:G9"/>
    <mergeCell ref="H5:H9"/>
    <mergeCell ref="I5:I9"/>
    <mergeCell ref="J5:J9"/>
    <mergeCell ref="K5:K9"/>
    <mergeCell ref="L5:M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B3" sqref="B3:B4"/>
    </sheetView>
  </sheetViews>
  <sheetFormatPr defaultColWidth="9.00390625" defaultRowHeight="12.75"/>
  <cols>
    <col min="1" max="1" width="35.125" style="0" customWidth="1"/>
    <col min="2" max="2" width="13.25390625" style="0" customWidth="1"/>
    <col min="3" max="3" width="12.375" style="0" customWidth="1"/>
    <col min="4" max="4" width="12.25390625" style="0" customWidth="1"/>
    <col min="5" max="5" width="13.375" style="0" customWidth="1"/>
    <col min="6" max="6" width="12.00390625" style="0" customWidth="1"/>
    <col min="7" max="7" width="14.75390625" style="0" customWidth="1"/>
    <col min="8" max="8" width="13.125" style="0" customWidth="1"/>
  </cols>
  <sheetData>
    <row r="1" ht="12.75">
      <c r="G1" t="s">
        <v>55</v>
      </c>
    </row>
    <row r="2" ht="13.5" thickBot="1"/>
    <row r="3" spans="1:8" ht="12.75" customHeight="1">
      <c r="A3" s="245" t="s">
        <v>37</v>
      </c>
      <c r="B3" s="253" t="s">
        <v>53</v>
      </c>
      <c r="C3" s="193" t="s">
        <v>54</v>
      </c>
      <c r="D3" s="253"/>
      <c r="E3" s="250" t="s">
        <v>22</v>
      </c>
      <c r="F3" s="251"/>
      <c r="G3" s="247" t="s">
        <v>23</v>
      </c>
      <c r="H3" s="248"/>
    </row>
    <row r="4" spans="1:8" ht="24.75" customHeight="1" thickBot="1">
      <c r="A4" s="246"/>
      <c r="B4" s="254"/>
      <c r="C4" s="252"/>
      <c r="D4" s="249"/>
      <c r="E4" s="87" t="s">
        <v>0</v>
      </c>
      <c r="F4" s="91" t="s">
        <v>1</v>
      </c>
      <c r="G4" s="94" t="s">
        <v>0</v>
      </c>
      <c r="H4" s="78" t="s">
        <v>1</v>
      </c>
    </row>
    <row r="5" spans="1:8" s="63" customFormat="1" ht="12.75">
      <c r="A5" s="65" t="s">
        <v>36</v>
      </c>
      <c r="B5" s="39">
        <f>SUM(B6:B8)</f>
        <v>1726337</v>
      </c>
      <c r="C5" s="40">
        <f>SUM(C6:C8)</f>
        <v>1908187</v>
      </c>
      <c r="D5" s="39">
        <f>SUM(D6:D8)</f>
        <v>0</v>
      </c>
      <c r="E5" s="40">
        <f>SUM(E6:E8)</f>
        <v>181850</v>
      </c>
      <c r="F5" s="92">
        <f>E5/B5%</f>
        <v>10.533864477213893</v>
      </c>
      <c r="G5" s="95"/>
      <c r="H5" s="66"/>
    </row>
    <row r="6" spans="1:8" ht="12.75">
      <c r="A6" s="79" t="s">
        <v>51</v>
      </c>
      <c r="B6" s="80">
        <v>315610</v>
      </c>
      <c r="C6" s="4">
        <v>315530</v>
      </c>
      <c r="D6" s="80">
        <f>'Прил. 2'!D6</f>
        <v>0</v>
      </c>
      <c r="E6" s="8">
        <f>C6-B6</f>
        <v>-80</v>
      </c>
      <c r="F6" s="59">
        <f>E6/B6%</f>
        <v>-0.025347739298501315</v>
      </c>
      <c r="G6" s="96"/>
      <c r="H6" s="67"/>
    </row>
    <row r="7" spans="1:8" ht="12.75">
      <c r="A7" s="79" t="s">
        <v>52</v>
      </c>
      <c r="B7" s="80">
        <v>62528</v>
      </c>
      <c r="C7" s="4">
        <v>68528</v>
      </c>
      <c r="D7" s="80"/>
      <c r="E7" s="8">
        <f>C7-B7</f>
        <v>6000</v>
      </c>
      <c r="F7" s="59">
        <f>E7/B7%</f>
        <v>9.5957011258956</v>
      </c>
      <c r="G7" s="96"/>
      <c r="H7" s="67"/>
    </row>
    <row r="8" spans="1:8" ht="12.75">
      <c r="A8" s="79" t="s">
        <v>28</v>
      </c>
      <c r="B8" s="80">
        <v>1348199</v>
      </c>
      <c r="C8" s="4">
        <v>1524129</v>
      </c>
      <c r="D8" s="80">
        <f>'Прил. 2'!D20</f>
        <v>0</v>
      </c>
      <c r="E8" s="8">
        <f>C8-B8</f>
        <v>175930</v>
      </c>
      <c r="F8" s="59">
        <f>E8/B8%</f>
        <v>13.049260532013449</v>
      </c>
      <c r="G8" s="96"/>
      <c r="H8" s="67"/>
    </row>
    <row r="9" spans="1:8" s="63" customFormat="1" ht="12.75">
      <c r="A9" s="65" t="s">
        <v>2</v>
      </c>
      <c r="B9" s="81">
        <v>1764151</v>
      </c>
      <c r="C9" s="64">
        <v>1946001</v>
      </c>
      <c r="D9" s="90">
        <f>'Прил.3'!D15</f>
        <v>0</v>
      </c>
      <c r="E9" s="8">
        <f>C9-B9</f>
        <v>181850</v>
      </c>
      <c r="F9" s="93">
        <f>E9/B9%</f>
        <v>10.308074535569801</v>
      </c>
      <c r="G9" s="95"/>
      <c r="H9" s="68"/>
    </row>
    <row r="10" spans="1:8" ht="12.75">
      <c r="A10" s="69"/>
      <c r="B10" s="82"/>
      <c r="C10" s="13"/>
      <c r="D10" s="82"/>
      <c r="E10" s="10"/>
      <c r="F10" s="13"/>
      <c r="G10" s="97"/>
      <c r="H10" s="70"/>
    </row>
    <row r="11" spans="1:8" s="1" customFormat="1" ht="12.75">
      <c r="A11" s="71" t="s">
        <v>3</v>
      </c>
      <c r="B11" s="83">
        <f>B9-B5</f>
        <v>37814</v>
      </c>
      <c r="C11" s="16">
        <f>C9-C5</f>
        <v>37814</v>
      </c>
      <c r="D11" s="83">
        <f>D9-D5</f>
        <v>0</v>
      </c>
      <c r="E11" s="88"/>
      <c r="F11" s="12">
        <f>E11/B11%</f>
        <v>0</v>
      </c>
      <c r="G11" s="98"/>
      <c r="H11" s="72"/>
    </row>
    <row r="12" spans="1:8" ht="12.75">
      <c r="A12" s="73" t="s">
        <v>4</v>
      </c>
      <c r="B12" s="84"/>
      <c r="C12" s="14"/>
      <c r="D12" s="84"/>
      <c r="E12" s="11"/>
      <c r="F12" s="14"/>
      <c r="G12" s="99"/>
      <c r="H12" s="74"/>
    </row>
    <row r="13" spans="1:8" ht="13.5" thickBot="1">
      <c r="A13" s="75" t="s">
        <v>1</v>
      </c>
      <c r="B13" s="85">
        <f>B11/(B5-B8)%</f>
        <v>10.000052890743591</v>
      </c>
      <c r="C13" s="86">
        <f>C11/(C5-C8)%</f>
        <v>9.845908690874817</v>
      </c>
      <c r="D13" s="85"/>
      <c r="E13" s="89"/>
      <c r="F13" s="76"/>
      <c r="G13" s="100"/>
      <c r="H13" s="77"/>
    </row>
  </sheetData>
  <mergeCells count="6">
    <mergeCell ref="A3:A4"/>
    <mergeCell ref="G3:H3"/>
    <mergeCell ref="B3:B4"/>
    <mergeCell ref="E3:F3"/>
    <mergeCell ref="C3:C4"/>
    <mergeCell ref="D3:D4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Duma2</cp:lastModifiedBy>
  <cp:lastPrinted>2006-04-19T12:03:00Z</cp:lastPrinted>
  <dcterms:created xsi:type="dcterms:W3CDTF">2004-09-02T02:24:45Z</dcterms:created>
  <dcterms:modified xsi:type="dcterms:W3CDTF">2006-04-19T12:04:02Z</dcterms:modified>
  <cp:category/>
  <cp:version/>
  <cp:contentType/>
  <cp:contentStatus/>
</cp:coreProperties>
</file>