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15" activeTab="0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kred">#REF!</definedName>
    <definedName name="proc">#REF!</definedName>
    <definedName name="_xlnm.Print_Titles" localSheetId="0">'Приложение №4'!$10:$13</definedName>
  </definedNames>
  <calcPr fullCalcOnLoad="1"/>
</workbook>
</file>

<file path=xl/sharedStrings.xml><?xml version="1.0" encoding="utf-8"?>
<sst xmlns="http://schemas.openxmlformats.org/spreadsheetml/2006/main" count="158" uniqueCount="99">
  <si>
    <t>Приложение № 4</t>
  </si>
  <si>
    <t>Сведения</t>
  </si>
  <si>
    <t>2000 год</t>
  </si>
  <si>
    <t>2001 год</t>
  </si>
  <si>
    <t>2003 год</t>
  </si>
  <si>
    <t>ОВД г.Радужный</t>
  </si>
  <si>
    <t xml:space="preserve">Итого </t>
  </si>
  <si>
    <t>Итого</t>
  </si>
  <si>
    <t>Всего</t>
  </si>
  <si>
    <t>(тыс.руб.)</t>
  </si>
  <si>
    <t>№, дата договора</t>
  </si>
  <si>
    <t>Остаток на</t>
  </si>
  <si>
    <t>Получено с начала года</t>
  </si>
  <si>
    <t>Погашено с начала года</t>
  </si>
  <si>
    <t>бюджетные ссуды</t>
  </si>
  <si>
    <t>бюджетные кредиты</t>
  </si>
  <si>
    <t>кредиты банков</t>
  </si>
  <si>
    <t>прочие заимствования</t>
  </si>
  <si>
    <t>проценты</t>
  </si>
  <si>
    <t>начислено процентов</t>
  </si>
  <si>
    <t>по бюджетным кредитам</t>
  </si>
  <si>
    <t>по кредитам банков</t>
  </si>
  <si>
    <t>№ 2/03-03 от 28.04.03</t>
  </si>
  <si>
    <t>Заемщик</t>
  </si>
  <si>
    <t xml:space="preserve">Остаток на </t>
  </si>
  <si>
    <t>Выдано с начала года</t>
  </si>
  <si>
    <t>основной долг</t>
  </si>
  <si>
    <t>Муниципальным образованием  (основной долг)</t>
  </si>
  <si>
    <t xml:space="preserve">%, уплаченные МО за Заемщика  </t>
  </si>
  <si>
    <t>Заемщиком (основной долг)</t>
  </si>
  <si>
    <t>Приложение № 5</t>
  </si>
  <si>
    <t>Приложение № 6</t>
  </si>
  <si>
    <t>ООО "РСК"</t>
  </si>
  <si>
    <t>22.11.03-22.11.07</t>
  </si>
  <si>
    <t>17.04.03-31.12.05</t>
  </si>
  <si>
    <t>28.05.03-31.12.05</t>
  </si>
  <si>
    <t>21.06.03-31.12.05</t>
  </si>
  <si>
    <t>08.07.03-31.12.05</t>
  </si>
  <si>
    <t>25.07.03-31.12.05</t>
  </si>
  <si>
    <t>№</t>
  </si>
  <si>
    <t>п/п</t>
  </si>
  <si>
    <t>договора</t>
  </si>
  <si>
    <t>Наименование</t>
  </si>
  <si>
    <t>предприятия</t>
  </si>
  <si>
    <t>Период</t>
  </si>
  <si>
    <t>кредитования</t>
  </si>
  <si>
    <t>кредита на</t>
  </si>
  <si>
    <t>Задолженность</t>
  </si>
  <si>
    <t>Выдано</t>
  </si>
  <si>
    <t>кредита за</t>
  </si>
  <si>
    <t>Погашено</t>
  </si>
  <si>
    <t>ОАО "Хлебозавод"</t>
  </si>
  <si>
    <t>КУМИ (население)</t>
  </si>
  <si>
    <t>2004 год</t>
  </si>
  <si>
    <t>27.01.04-31.12.05</t>
  </si>
  <si>
    <t>04.03.04-31.12.05</t>
  </si>
  <si>
    <t xml:space="preserve"> 01.01.2005</t>
  </si>
  <si>
    <t>ИП Д.Б.Ахвледиани</t>
  </si>
  <si>
    <t>27.12.00-26.09.07</t>
  </si>
  <si>
    <t>26.04.04-29.03.05</t>
  </si>
  <si>
    <t>05.05.04-05.05.05</t>
  </si>
  <si>
    <t>02.06.04-31.05.05</t>
  </si>
  <si>
    <t>17.06.04-16.06.06</t>
  </si>
  <si>
    <t>12.07.04-11.07.06</t>
  </si>
  <si>
    <t>20.08.04-30.12.05</t>
  </si>
  <si>
    <t>05.10.04-30.12.05</t>
  </si>
  <si>
    <t>15.12.04-13.12.06</t>
  </si>
  <si>
    <t>01</t>
  </si>
  <si>
    <t>02</t>
  </si>
  <si>
    <t>2005 год</t>
  </si>
  <si>
    <t>21.01.05-28.12.06</t>
  </si>
  <si>
    <t>02.03.05-28.02.07</t>
  </si>
  <si>
    <t>о задолженности предприятий по кредитам и займам за 2005 год, выданным из городского бюджета</t>
  </si>
  <si>
    <t>№ 67 от 24.01.2005</t>
  </si>
  <si>
    <t>ООО "Ананд-Радужный"</t>
  </si>
  <si>
    <t>№ 428 от 09.12.04</t>
  </si>
  <si>
    <t>№ 1/03-05 от 10.02.05</t>
  </si>
  <si>
    <t>03</t>
  </si>
  <si>
    <t>06.04.05-31.03.07</t>
  </si>
  <si>
    <t>04</t>
  </si>
  <si>
    <t>30.05.05-28.12.07</t>
  </si>
  <si>
    <t>УМП "Капитальное строительство"</t>
  </si>
  <si>
    <t>№ 434-МГ от 04.04.2005</t>
  </si>
  <si>
    <t>№ 442-МГ от 07.06.2005</t>
  </si>
  <si>
    <t>МУ "ДЕЗ по ЖКУ"</t>
  </si>
  <si>
    <t>05</t>
  </si>
  <si>
    <t>на 01.10.2005</t>
  </si>
  <si>
    <t>9 мес. 2005</t>
  </si>
  <si>
    <t>01.10.2005</t>
  </si>
  <si>
    <t>06</t>
  </si>
  <si>
    <t>27.07.05-28.12.07</t>
  </si>
  <si>
    <t>МУК ДК "Нефтяник"</t>
  </si>
  <si>
    <t>04.07.05-28.12.05</t>
  </si>
  <si>
    <t>19.02.01-31.12.06</t>
  </si>
  <si>
    <t>14.06.01-31.12.06</t>
  </si>
  <si>
    <t>к решению Думы города</t>
  </si>
  <si>
    <r>
      <t xml:space="preserve">Отчет по гарантиям муниципального образования город Радужный по состоянию на </t>
    </r>
    <r>
      <rPr>
        <b/>
        <sz val="12"/>
        <color indexed="10"/>
        <rFont val="Times New Roman CYR"/>
        <family val="1"/>
      </rPr>
      <t>01.10.2005</t>
    </r>
  </si>
  <si>
    <r>
      <t xml:space="preserve">Отчет по долговым обязательствам муниципального образования город Радужный по состоянию на </t>
    </r>
    <r>
      <rPr>
        <b/>
        <sz val="12"/>
        <color indexed="10"/>
        <rFont val="Times New Roman CYR"/>
        <family val="1"/>
      </rPr>
      <t>01.10.2005</t>
    </r>
  </si>
  <si>
    <t>от 24.11.2005 № 71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</si>
</sst>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 CYR"/>
      <family val="1"/>
    </font>
    <font>
      <b/>
      <sz val="11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 CYR"/>
      <family val="1"/>
    </font>
    <font>
      <sz val="11"/>
      <color indexed="12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6" fillId="2" borderId="3" xfId="0" applyNumberFormat="1" applyFont="1" applyFill="1" applyBorder="1" applyAlignment="1">
      <alignment horizontal="center"/>
    </xf>
    <xf numFmtId="173" fontId="3" fillId="0" borderId="4" xfId="0" applyNumberFormat="1" applyFont="1" applyBorder="1" applyAlignment="1">
      <alignment/>
    </xf>
    <xf numFmtId="173" fontId="3" fillId="0" borderId="4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3" xfId="0" applyNumberFormat="1" applyFont="1" applyFill="1" applyBorder="1" applyAlignment="1">
      <alignment horizontal="right"/>
    </xf>
    <xf numFmtId="173" fontId="3" fillId="0" borderId="3" xfId="0" applyNumberFormat="1" applyFont="1" applyFill="1" applyBorder="1" applyAlignment="1">
      <alignment/>
    </xf>
    <xf numFmtId="173" fontId="3" fillId="2" borderId="3" xfId="0" applyNumberFormat="1" applyFont="1" applyFill="1" applyBorder="1" applyAlignment="1">
      <alignment/>
    </xf>
    <xf numFmtId="173" fontId="3" fillId="2" borderId="3" xfId="0" applyNumberFormat="1" applyFont="1" applyFill="1" applyBorder="1" applyAlignment="1">
      <alignment horizontal="right"/>
    </xf>
    <xf numFmtId="173" fontId="3" fillId="0" borderId="5" xfId="0" applyNumberFormat="1" applyFont="1" applyBorder="1" applyAlignment="1">
      <alignment/>
    </xf>
    <xf numFmtId="173" fontId="3" fillId="0" borderId="5" xfId="0" applyNumberFormat="1" applyFont="1" applyFill="1" applyBorder="1" applyAlignment="1">
      <alignment horizontal="right"/>
    </xf>
    <xf numFmtId="173" fontId="3" fillId="0" borderId="5" xfId="0" applyNumberFormat="1" applyFont="1" applyFill="1" applyBorder="1" applyAlignment="1">
      <alignment/>
    </xf>
    <xf numFmtId="173" fontId="6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73" fontId="6" fillId="2" borderId="12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73" fontId="6" fillId="0" borderId="17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6" fillId="2" borderId="12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173" fontId="6" fillId="0" borderId="19" xfId="0" applyNumberFormat="1" applyFont="1" applyBorder="1" applyAlignment="1">
      <alignment/>
    </xf>
    <xf numFmtId="173" fontId="3" fillId="2" borderId="12" xfId="0" applyNumberFormat="1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73" fontId="6" fillId="0" borderId="6" xfId="0" applyNumberFormat="1" applyFont="1" applyFill="1" applyBorder="1" applyAlignment="1">
      <alignment/>
    </xf>
    <xf numFmtId="173" fontId="6" fillId="0" borderId="20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 wrapText="1" shrinkToFi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6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 wrapText="1" shrinkToFit="1"/>
    </xf>
    <xf numFmtId="0" fontId="10" fillId="0" borderId="29" xfId="0" applyFont="1" applyBorder="1" applyAlignment="1">
      <alignment horizontal="center" vertical="center" textRotation="90" wrapText="1" shrinkToFit="1"/>
    </xf>
    <xf numFmtId="0" fontId="10" fillId="0" borderId="21" xfId="0" applyFont="1" applyBorder="1" applyAlignment="1">
      <alignment horizontal="center" vertical="center" textRotation="90" wrapText="1" shrinkToFi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91" fontId="10" fillId="0" borderId="11" xfId="0" applyNumberFormat="1" applyFont="1" applyBorder="1" applyAlignment="1">
      <alignment horizontal="center"/>
    </xf>
    <xf numFmtId="191" fontId="15" fillId="0" borderId="30" xfId="0" applyNumberFormat="1" applyFont="1" applyBorder="1" applyAlignment="1">
      <alignment horizontal="center"/>
    </xf>
    <xf numFmtId="191" fontId="10" fillId="0" borderId="26" xfId="0" applyNumberFormat="1" applyFont="1" applyBorder="1" applyAlignment="1">
      <alignment horizontal="center"/>
    </xf>
    <xf numFmtId="191" fontId="15" fillId="0" borderId="11" xfId="0" applyNumberFormat="1" applyFont="1" applyBorder="1" applyAlignment="1">
      <alignment/>
    </xf>
    <xf numFmtId="191" fontId="15" fillId="0" borderId="3" xfId="0" applyNumberFormat="1" applyFont="1" applyBorder="1" applyAlignment="1">
      <alignment/>
    </xf>
    <xf numFmtId="191" fontId="10" fillId="0" borderId="30" xfId="0" applyNumberFormat="1" applyFont="1" applyBorder="1" applyAlignment="1">
      <alignment horizontal="center"/>
    </xf>
    <xf numFmtId="191" fontId="15" fillId="0" borderId="11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left" wrapText="1" shrinkToFit="1"/>
    </xf>
    <xf numFmtId="173" fontId="10" fillId="0" borderId="18" xfId="0" applyNumberFormat="1" applyFont="1" applyBorder="1" applyAlignment="1">
      <alignment/>
    </xf>
    <xf numFmtId="173" fontId="15" fillId="0" borderId="31" xfId="0" applyNumberFormat="1" applyFont="1" applyBorder="1" applyAlignment="1">
      <alignment/>
    </xf>
    <xf numFmtId="173" fontId="10" fillId="0" borderId="27" xfId="0" applyNumberFormat="1" applyFont="1" applyBorder="1" applyAlignment="1">
      <alignment/>
    </xf>
    <xf numFmtId="173" fontId="15" fillId="0" borderId="18" xfId="0" applyNumberFormat="1" applyFont="1" applyBorder="1" applyAlignment="1">
      <alignment/>
    </xf>
    <xf numFmtId="173" fontId="15" fillId="0" borderId="5" xfId="0" applyNumberFormat="1" applyFont="1" applyBorder="1" applyAlignment="1">
      <alignment/>
    </xf>
    <xf numFmtId="173" fontId="10" fillId="0" borderId="31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left"/>
    </xf>
    <xf numFmtId="173" fontId="10" fillId="0" borderId="11" xfId="0" applyNumberFormat="1" applyFont="1" applyBorder="1" applyAlignment="1">
      <alignment/>
    </xf>
    <xf numFmtId="173" fontId="15" fillId="0" borderId="30" xfId="0" applyNumberFormat="1" applyFont="1" applyBorder="1" applyAlignment="1">
      <alignment/>
    </xf>
    <xf numFmtId="173" fontId="10" fillId="0" borderId="26" xfId="0" applyNumberFormat="1" applyFont="1" applyBorder="1" applyAlignment="1">
      <alignment/>
    </xf>
    <xf numFmtId="173" fontId="15" fillId="0" borderId="11" xfId="0" applyNumberFormat="1" applyFont="1" applyBorder="1" applyAlignment="1">
      <alignment/>
    </xf>
    <xf numFmtId="173" fontId="15" fillId="0" borderId="3" xfId="0" applyNumberFormat="1" applyFont="1" applyBorder="1" applyAlignment="1">
      <alignment/>
    </xf>
    <xf numFmtId="173" fontId="10" fillId="0" borderId="30" xfId="0" applyNumberFormat="1" applyFont="1" applyBorder="1" applyAlignment="1">
      <alignment/>
    </xf>
    <xf numFmtId="0" fontId="11" fillId="0" borderId="32" xfId="0" applyFont="1" applyBorder="1" applyAlignment="1">
      <alignment/>
    </xf>
    <xf numFmtId="173" fontId="16" fillId="0" borderId="33" xfId="0" applyNumberFormat="1" applyFont="1" applyBorder="1" applyAlignment="1">
      <alignment/>
    </xf>
    <xf numFmtId="173" fontId="16" fillId="0" borderId="34" xfId="0" applyNumberFormat="1" applyFont="1" applyBorder="1" applyAlignment="1">
      <alignment/>
    </xf>
    <xf numFmtId="173" fontId="16" fillId="0" borderId="35" xfId="0" applyNumberFormat="1" applyFont="1" applyBorder="1" applyAlignment="1">
      <alignment/>
    </xf>
    <xf numFmtId="173" fontId="16" fillId="0" borderId="20" xfId="0" applyNumberFormat="1" applyFont="1" applyBorder="1" applyAlignment="1">
      <alignment/>
    </xf>
    <xf numFmtId="0" fontId="13" fillId="0" borderId="36" xfId="0" applyFont="1" applyFill="1" applyBorder="1" applyAlignment="1">
      <alignment horizontal="center" textRotation="90"/>
    </xf>
    <xf numFmtId="3" fontId="13" fillId="0" borderId="11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0" fontId="13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 wrapText="1" shrinkToFit="1"/>
    </xf>
    <xf numFmtId="173" fontId="10" fillId="0" borderId="18" xfId="0" applyNumberFormat="1" applyFont="1" applyBorder="1" applyAlignment="1">
      <alignment vertical="center"/>
    </xf>
    <xf numFmtId="173" fontId="15" fillId="0" borderId="31" xfId="0" applyNumberFormat="1" applyFont="1" applyBorder="1" applyAlignment="1">
      <alignment vertical="center"/>
    </xf>
    <xf numFmtId="173" fontId="10" fillId="0" borderId="27" xfId="0" applyNumberFormat="1" applyFont="1" applyBorder="1" applyAlignment="1">
      <alignment vertical="center"/>
    </xf>
    <xf numFmtId="173" fontId="15" fillId="0" borderId="18" xfId="0" applyNumberFormat="1" applyFont="1" applyBorder="1" applyAlignment="1">
      <alignment vertical="center"/>
    </xf>
    <xf numFmtId="173" fontId="15" fillId="0" borderId="5" xfId="0" applyNumberFormat="1" applyFont="1" applyBorder="1" applyAlignment="1">
      <alignment vertical="center"/>
    </xf>
    <xf numFmtId="173" fontId="10" fillId="0" borderId="3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14" fontId="12" fillId="0" borderId="42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90"/>
    </xf>
    <xf numFmtId="0" fontId="10" fillId="0" borderId="26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14" fontId="4" fillId="0" borderId="42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textRotation="90"/>
    </xf>
    <xf numFmtId="0" fontId="13" fillId="0" borderId="2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textRotation="90"/>
    </xf>
    <xf numFmtId="0" fontId="13" fillId="0" borderId="47" xfId="0" applyFont="1" applyBorder="1" applyAlignment="1">
      <alignment horizontal="center" vertical="center" wrapText="1" shrinkToFit="1"/>
    </xf>
    <xf numFmtId="0" fontId="13" fillId="0" borderId="48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textRotation="90"/>
    </xf>
    <xf numFmtId="0" fontId="10" fillId="0" borderId="4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0" zoomScaleNormal="9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4" sqref="G4"/>
    </sheetView>
  </sheetViews>
  <sheetFormatPr defaultColWidth="9.00390625" defaultRowHeight="12.75"/>
  <cols>
    <col min="1" max="1" width="4.75390625" style="1" customWidth="1"/>
    <col min="2" max="2" width="9.75390625" style="1" customWidth="1"/>
    <col min="3" max="3" width="23.125" style="1" customWidth="1"/>
    <col min="4" max="4" width="18.125" style="1" customWidth="1"/>
    <col min="5" max="5" width="15.875" style="1" customWidth="1"/>
    <col min="6" max="6" width="14.25390625" style="1" customWidth="1"/>
    <col min="7" max="7" width="13.75390625" style="1" customWidth="1"/>
    <col min="8" max="8" width="15.875" style="1" customWidth="1"/>
    <col min="9" max="16384" width="9.125" style="1" customWidth="1"/>
  </cols>
  <sheetData>
    <row r="1" spans="7:8" ht="15.75">
      <c r="G1" s="155" t="s">
        <v>0</v>
      </c>
      <c r="H1" s="155"/>
    </row>
    <row r="2" spans="7:8" ht="15.75">
      <c r="G2" s="155" t="s">
        <v>95</v>
      </c>
      <c r="H2" s="155"/>
    </row>
    <row r="3" spans="7:8" ht="15.75">
      <c r="G3" s="155" t="s">
        <v>98</v>
      </c>
      <c r="H3" s="155"/>
    </row>
    <row r="6" spans="1:8" ht="15.75">
      <c r="A6" s="158" t="s">
        <v>1</v>
      </c>
      <c r="B6" s="158"/>
      <c r="C6" s="158"/>
      <c r="D6" s="158"/>
      <c r="E6" s="158"/>
      <c r="F6" s="158"/>
      <c r="G6" s="158"/>
      <c r="H6" s="158"/>
    </row>
    <row r="7" spans="1:8" ht="15.75">
      <c r="A7" s="158" t="s">
        <v>72</v>
      </c>
      <c r="B7" s="158"/>
      <c r="C7" s="158"/>
      <c r="D7" s="158"/>
      <c r="E7" s="158"/>
      <c r="F7" s="158"/>
      <c r="G7" s="158"/>
      <c r="H7" s="158"/>
    </row>
    <row r="8" spans="1:8" ht="15.75">
      <c r="A8" s="159" t="s">
        <v>86</v>
      </c>
      <c r="B8" s="159"/>
      <c r="C8" s="159"/>
      <c r="D8" s="159"/>
      <c r="E8" s="159"/>
      <c r="F8" s="159"/>
      <c r="G8" s="159"/>
      <c r="H8" s="159"/>
    </row>
    <row r="9" spans="1:8" ht="13.5" thickBot="1">
      <c r="A9" s="9"/>
      <c r="E9" s="10"/>
      <c r="F9" s="10"/>
      <c r="G9" s="10"/>
      <c r="H9" s="10"/>
    </row>
    <row r="10" spans="1:8" ht="12.75">
      <c r="A10" s="41"/>
      <c r="B10" s="36"/>
      <c r="C10" s="36"/>
      <c r="D10" s="36"/>
      <c r="E10" s="36" t="s">
        <v>47</v>
      </c>
      <c r="F10" s="37" t="s">
        <v>48</v>
      </c>
      <c r="G10" s="37" t="s">
        <v>50</v>
      </c>
      <c r="H10" s="42" t="s">
        <v>47</v>
      </c>
    </row>
    <row r="11" spans="1:8" ht="12.75">
      <c r="A11" s="43" t="s">
        <v>39</v>
      </c>
      <c r="B11" s="19" t="s">
        <v>39</v>
      </c>
      <c r="C11" s="19" t="s">
        <v>42</v>
      </c>
      <c r="D11" s="19" t="s">
        <v>44</v>
      </c>
      <c r="E11" s="19" t="s">
        <v>46</v>
      </c>
      <c r="F11" s="38" t="s">
        <v>49</v>
      </c>
      <c r="G11" s="38" t="s">
        <v>49</v>
      </c>
      <c r="H11" s="44" t="s">
        <v>46</v>
      </c>
    </row>
    <row r="12" spans="1:8" ht="12.75">
      <c r="A12" s="2" t="s">
        <v>40</v>
      </c>
      <c r="B12" s="3" t="s">
        <v>41</v>
      </c>
      <c r="C12" s="3" t="s">
        <v>43</v>
      </c>
      <c r="D12" s="3" t="s">
        <v>45</v>
      </c>
      <c r="E12" s="11" t="s">
        <v>56</v>
      </c>
      <c r="F12" s="12" t="s">
        <v>87</v>
      </c>
      <c r="G12" s="12" t="s">
        <v>87</v>
      </c>
      <c r="H12" s="45" t="s">
        <v>88</v>
      </c>
    </row>
    <row r="13" spans="1:8" ht="13.5" thickBot="1">
      <c r="A13" s="46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40">
        <v>7</v>
      </c>
      <c r="H13" s="47">
        <v>8</v>
      </c>
    </row>
    <row r="14" spans="1:8" ht="12.75">
      <c r="A14" s="48"/>
      <c r="B14" s="13"/>
      <c r="C14" s="13" t="s">
        <v>2</v>
      </c>
      <c r="D14" s="13"/>
      <c r="E14" s="14"/>
      <c r="F14" s="15"/>
      <c r="G14" s="14"/>
      <c r="H14" s="49"/>
    </row>
    <row r="15" spans="1:8" ht="12.75">
      <c r="A15" s="50">
        <v>1</v>
      </c>
      <c r="B15" s="57">
        <v>24</v>
      </c>
      <c r="C15" s="58" t="s">
        <v>57</v>
      </c>
      <c r="D15" s="69" t="s">
        <v>58</v>
      </c>
      <c r="E15" s="16">
        <f>800000</f>
        <v>800000</v>
      </c>
      <c r="F15" s="17"/>
      <c r="G15" s="18">
        <v>66000</v>
      </c>
      <c r="H15" s="51">
        <f>E15+F15-G15</f>
        <v>734000</v>
      </c>
    </row>
    <row r="16" spans="1:8" ht="12.75">
      <c r="A16" s="43"/>
      <c r="B16" s="19"/>
      <c r="C16" s="59"/>
      <c r="D16" s="4"/>
      <c r="E16" s="20"/>
      <c r="F16" s="21"/>
      <c r="G16" s="22"/>
      <c r="H16" s="52"/>
    </row>
    <row r="17" spans="1:8" ht="12.75">
      <c r="A17" s="48"/>
      <c r="B17" s="13"/>
      <c r="C17" s="13" t="s">
        <v>3</v>
      </c>
      <c r="D17" s="29"/>
      <c r="E17" s="23"/>
      <c r="F17" s="24"/>
      <c r="G17" s="23"/>
      <c r="H17" s="53"/>
    </row>
    <row r="18" spans="1:8" ht="12.75">
      <c r="A18" s="43">
        <v>2</v>
      </c>
      <c r="B18" s="19">
        <v>1</v>
      </c>
      <c r="C18" s="59" t="s">
        <v>51</v>
      </c>
      <c r="D18" s="4" t="s">
        <v>93</v>
      </c>
      <c r="E18" s="20">
        <f>850000</f>
        <v>850000</v>
      </c>
      <c r="F18" s="21"/>
      <c r="G18" s="22"/>
      <c r="H18" s="52">
        <f>E18+F18-G18</f>
        <v>850000</v>
      </c>
    </row>
    <row r="19" spans="1:8" ht="12.75">
      <c r="A19" s="54"/>
      <c r="B19" s="60"/>
      <c r="C19" s="61"/>
      <c r="D19" s="70"/>
      <c r="E19" s="25"/>
      <c r="F19" s="26"/>
      <c r="G19" s="27"/>
      <c r="H19" s="55"/>
    </row>
    <row r="20" spans="1:8" ht="12.75">
      <c r="A20" s="54">
        <v>3</v>
      </c>
      <c r="B20" s="60">
        <v>8</v>
      </c>
      <c r="C20" s="61" t="s">
        <v>51</v>
      </c>
      <c r="D20" s="70" t="s">
        <v>94</v>
      </c>
      <c r="E20" s="25">
        <f>950000</f>
        <v>950000</v>
      </c>
      <c r="F20" s="26"/>
      <c r="G20" s="27"/>
      <c r="H20" s="55">
        <f>E20+F20-G20</f>
        <v>950000</v>
      </c>
    </row>
    <row r="21" spans="1:8" ht="12.75">
      <c r="A21" s="43"/>
      <c r="B21" s="19"/>
      <c r="C21" s="59"/>
      <c r="D21" s="4"/>
      <c r="E21" s="20"/>
      <c r="F21" s="21"/>
      <c r="G21" s="22"/>
      <c r="H21" s="52"/>
    </row>
    <row r="22" spans="1:8" ht="12.75">
      <c r="A22" s="48"/>
      <c r="B22" s="13"/>
      <c r="C22" s="13" t="s">
        <v>4</v>
      </c>
      <c r="D22" s="29"/>
      <c r="E22" s="23"/>
      <c r="F22" s="24"/>
      <c r="G22" s="23"/>
      <c r="H22" s="53"/>
    </row>
    <row r="23" spans="1:8" ht="12.75">
      <c r="A23" s="50">
        <v>4</v>
      </c>
      <c r="B23" s="57">
        <v>14</v>
      </c>
      <c r="C23" s="58" t="s">
        <v>32</v>
      </c>
      <c r="D23" s="69" t="s">
        <v>33</v>
      </c>
      <c r="E23" s="16">
        <v>645300</v>
      </c>
      <c r="F23" s="17"/>
      <c r="G23" s="18">
        <v>161400</v>
      </c>
      <c r="H23" s="51">
        <f>E23+F23-G23</f>
        <v>483900</v>
      </c>
    </row>
    <row r="24" spans="1:8" ht="12.75">
      <c r="A24" s="43"/>
      <c r="B24" s="19"/>
      <c r="C24" s="59"/>
      <c r="D24" s="4"/>
      <c r="E24" s="20"/>
      <c r="F24" s="21"/>
      <c r="G24" s="22"/>
      <c r="H24" s="52"/>
    </row>
    <row r="25" spans="1:8" ht="12.75">
      <c r="A25" s="48"/>
      <c r="B25" s="13"/>
      <c r="C25" s="13" t="s">
        <v>53</v>
      </c>
      <c r="D25" s="29"/>
      <c r="E25" s="23"/>
      <c r="F25" s="24"/>
      <c r="G25" s="23"/>
      <c r="H25" s="56"/>
    </row>
    <row r="26" spans="1:8" ht="12.75">
      <c r="A26" s="50">
        <v>5</v>
      </c>
      <c r="B26" s="57">
        <v>4</v>
      </c>
      <c r="C26" s="58" t="s">
        <v>5</v>
      </c>
      <c r="D26" s="69" t="s">
        <v>59</v>
      </c>
      <c r="E26" s="16">
        <v>280000</v>
      </c>
      <c r="F26" s="17"/>
      <c r="G26" s="18">
        <v>280000</v>
      </c>
      <c r="H26" s="51">
        <f>E26+F26-G26</f>
        <v>0</v>
      </c>
    </row>
    <row r="27" spans="1:8" ht="12.75">
      <c r="A27" s="43"/>
      <c r="B27" s="19"/>
      <c r="C27" s="59"/>
      <c r="D27" s="4"/>
      <c r="E27" s="20"/>
      <c r="F27" s="21"/>
      <c r="G27" s="22"/>
      <c r="H27" s="52"/>
    </row>
    <row r="28" spans="1:8" ht="12.75">
      <c r="A28" s="48"/>
      <c r="B28" s="13"/>
      <c r="C28" s="13" t="s">
        <v>69</v>
      </c>
      <c r="D28" s="29"/>
      <c r="E28" s="23"/>
      <c r="F28" s="24"/>
      <c r="G28" s="23"/>
      <c r="H28" s="56"/>
    </row>
    <row r="29" spans="1:8" ht="12.75">
      <c r="A29" s="50">
        <v>6</v>
      </c>
      <c r="B29" s="62" t="s">
        <v>85</v>
      </c>
      <c r="C29" s="58" t="s">
        <v>91</v>
      </c>
      <c r="D29" s="69" t="s">
        <v>92</v>
      </c>
      <c r="E29" s="16"/>
      <c r="F29" s="17">
        <v>427000</v>
      </c>
      <c r="G29" s="18"/>
      <c r="H29" s="51">
        <f>E29+F29-G29</f>
        <v>427000</v>
      </c>
    </row>
    <row r="30" spans="1:8" ht="13.5" thickBot="1">
      <c r="A30" s="43"/>
      <c r="B30" s="19"/>
      <c r="C30" s="59"/>
      <c r="D30" s="4"/>
      <c r="E30" s="20"/>
      <c r="F30" s="21"/>
      <c r="G30" s="28"/>
      <c r="H30" s="52"/>
    </row>
    <row r="31" spans="1:8" ht="13.5" thickBot="1">
      <c r="A31" s="156" t="s">
        <v>6</v>
      </c>
      <c r="B31" s="157"/>
      <c r="C31" s="157"/>
      <c r="D31" s="71"/>
      <c r="E31" s="67">
        <f>SUM(E14:E30)</f>
        <v>3525300</v>
      </c>
      <c r="F31" s="67">
        <f>SUM(F14:F30)</f>
        <v>427000</v>
      </c>
      <c r="G31" s="67">
        <f>SUM(G14:G30)</f>
        <v>507400</v>
      </c>
      <c r="H31" s="68">
        <f>SUM(H14:H30)</f>
        <v>3444900</v>
      </c>
    </row>
    <row r="32" spans="1:8" ht="12.75">
      <c r="A32" s="48"/>
      <c r="B32" s="13"/>
      <c r="C32" s="13" t="s">
        <v>4</v>
      </c>
      <c r="D32" s="29"/>
      <c r="E32" s="23"/>
      <c r="F32" s="24"/>
      <c r="G32" s="23"/>
      <c r="H32" s="53"/>
    </row>
    <row r="33" spans="1:8" ht="12.75">
      <c r="A33" s="43">
        <v>6</v>
      </c>
      <c r="B33" s="19">
        <v>5</v>
      </c>
      <c r="C33" s="63" t="s">
        <v>52</v>
      </c>
      <c r="D33" s="4" t="s">
        <v>34</v>
      </c>
      <c r="E33" s="20">
        <v>853188</v>
      </c>
      <c r="F33" s="21"/>
      <c r="G33" s="22"/>
      <c r="H33" s="52">
        <f>E33+F33-G33</f>
        <v>853188</v>
      </c>
    </row>
    <row r="34" spans="1:8" ht="12.75">
      <c r="A34" s="54">
        <v>7</v>
      </c>
      <c r="B34" s="60">
        <v>7</v>
      </c>
      <c r="C34" s="64" t="s">
        <v>52</v>
      </c>
      <c r="D34" s="70" t="s">
        <v>35</v>
      </c>
      <c r="E34" s="25">
        <f>1800000</f>
        <v>1800000</v>
      </c>
      <c r="F34" s="26"/>
      <c r="G34" s="27">
        <v>1220000</v>
      </c>
      <c r="H34" s="55">
        <f>E34+F34-G34</f>
        <v>580000</v>
      </c>
    </row>
    <row r="35" spans="1:8" ht="12.75">
      <c r="A35" s="54">
        <v>8</v>
      </c>
      <c r="B35" s="60">
        <v>9</v>
      </c>
      <c r="C35" s="64" t="s">
        <v>52</v>
      </c>
      <c r="D35" s="70" t="s">
        <v>36</v>
      </c>
      <c r="E35" s="25">
        <f>2000000</f>
        <v>2000000</v>
      </c>
      <c r="F35" s="26"/>
      <c r="G35" s="27"/>
      <c r="H35" s="55">
        <f>E35+F35-G35</f>
        <v>2000000</v>
      </c>
    </row>
    <row r="36" spans="1:8" ht="12.75">
      <c r="A36" s="54">
        <v>9</v>
      </c>
      <c r="B36" s="60">
        <v>11</v>
      </c>
      <c r="C36" s="64" t="s">
        <v>52</v>
      </c>
      <c r="D36" s="70" t="s">
        <v>37</v>
      </c>
      <c r="E36" s="25">
        <f>500000</f>
        <v>500000</v>
      </c>
      <c r="F36" s="26"/>
      <c r="G36" s="27"/>
      <c r="H36" s="55">
        <f>E36+F36-G36</f>
        <v>500000</v>
      </c>
    </row>
    <row r="37" spans="1:8" ht="12.75">
      <c r="A37" s="54">
        <v>10</v>
      </c>
      <c r="B37" s="60">
        <v>12</v>
      </c>
      <c r="C37" s="64" t="s">
        <v>52</v>
      </c>
      <c r="D37" s="70" t="s">
        <v>38</v>
      </c>
      <c r="E37" s="25">
        <f>500000</f>
        <v>500000</v>
      </c>
      <c r="F37" s="26"/>
      <c r="G37" s="27"/>
      <c r="H37" s="55">
        <f>E37+F37-G37</f>
        <v>500000</v>
      </c>
    </row>
    <row r="38" spans="1:8" ht="12.75">
      <c r="A38" s="43"/>
      <c r="B38" s="19"/>
      <c r="C38" s="63"/>
      <c r="D38" s="4"/>
      <c r="E38" s="20"/>
      <c r="F38" s="21"/>
      <c r="G38" s="22"/>
      <c r="H38" s="52"/>
    </row>
    <row r="39" spans="1:8" ht="12.75">
      <c r="A39" s="48"/>
      <c r="B39" s="13"/>
      <c r="C39" s="13" t="s">
        <v>53</v>
      </c>
      <c r="D39" s="29"/>
      <c r="E39" s="14"/>
      <c r="F39" s="14"/>
      <c r="G39" s="14"/>
      <c r="H39" s="49"/>
    </row>
    <row r="40" spans="1:8" ht="12.75">
      <c r="A40" s="43">
        <v>11</v>
      </c>
      <c r="B40" s="19">
        <v>1</v>
      </c>
      <c r="C40" s="63" t="s">
        <v>52</v>
      </c>
      <c r="D40" s="4" t="s">
        <v>54</v>
      </c>
      <c r="E40" s="20">
        <v>4200000</v>
      </c>
      <c r="F40" s="21"/>
      <c r="G40" s="22">
        <v>1000000</v>
      </c>
      <c r="H40" s="52">
        <f>E40+F40-G40</f>
        <v>3200000</v>
      </c>
    </row>
    <row r="41" spans="1:8" ht="12.75">
      <c r="A41" s="54">
        <v>12</v>
      </c>
      <c r="B41" s="60">
        <v>2</v>
      </c>
      <c r="C41" s="64" t="s">
        <v>52</v>
      </c>
      <c r="D41" s="70" t="s">
        <v>55</v>
      </c>
      <c r="E41" s="25">
        <v>5000000</v>
      </c>
      <c r="F41" s="26"/>
      <c r="G41" s="27">
        <v>3000000</v>
      </c>
      <c r="H41" s="55">
        <f>E41+F41-G41</f>
        <v>2000000</v>
      </c>
    </row>
    <row r="42" spans="1:8" ht="12.75">
      <c r="A42" s="54">
        <v>13</v>
      </c>
      <c r="B42" s="60">
        <v>3</v>
      </c>
      <c r="C42" s="64" t="s">
        <v>52</v>
      </c>
      <c r="D42" s="70" t="s">
        <v>60</v>
      </c>
      <c r="E42" s="25">
        <v>3800000</v>
      </c>
      <c r="F42" s="26"/>
      <c r="G42" s="27">
        <v>3800000</v>
      </c>
      <c r="H42" s="55">
        <f aca="true" t="shared" si="0" ref="H42:H48">E42+F42-G42</f>
        <v>0</v>
      </c>
    </row>
    <row r="43" spans="1:8" ht="12.75">
      <c r="A43" s="54">
        <v>14</v>
      </c>
      <c r="B43" s="60">
        <v>5</v>
      </c>
      <c r="C43" s="64" t="s">
        <v>52</v>
      </c>
      <c r="D43" s="70" t="s">
        <v>61</v>
      </c>
      <c r="E43" s="25">
        <v>5000000</v>
      </c>
      <c r="F43" s="26"/>
      <c r="G43" s="27">
        <v>5000000</v>
      </c>
      <c r="H43" s="55">
        <f t="shared" si="0"/>
        <v>0</v>
      </c>
    </row>
    <row r="44" spans="1:8" ht="12.75">
      <c r="A44" s="54">
        <v>15</v>
      </c>
      <c r="B44" s="60">
        <v>6</v>
      </c>
      <c r="C44" s="64" t="s">
        <v>52</v>
      </c>
      <c r="D44" s="70" t="s">
        <v>62</v>
      </c>
      <c r="E44" s="25">
        <v>2050579</v>
      </c>
      <c r="F44" s="26"/>
      <c r="G44" s="27"/>
      <c r="H44" s="55">
        <f t="shared" si="0"/>
        <v>2050579</v>
      </c>
    </row>
    <row r="45" spans="1:8" ht="12.75">
      <c r="A45" s="54">
        <v>16</v>
      </c>
      <c r="B45" s="60">
        <v>7</v>
      </c>
      <c r="C45" s="64" t="s">
        <v>52</v>
      </c>
      <c r="D45" s="70" t="s">
        <v>63</v>
      </c>
      <c r="E45" s="25">
        <v>2006233</v>
      </c>
      <c r="F45" s="26"/>
      <c r="G45" s="27"/>
      <c r="H45" s="55">
        <f t="shared" si="0"/>
        <v>2006233</v>
      </c>
    </row>
    <row r="46" spans="1:8" ht="12.75">
      <c r="A46" s="54">
        <v>17</v>
      </c>
      <c r="B46" s="60">
        <v>9</v>
      </c>
      <c r="C46" s="64" t="s">
        <v>52</v>
      </c>
      <c r="D46" s="70" t="s">
        <v>64</v>
      </c>
      <c r="E46" s="25">
        <v>3200000</v>
      </c>
      <c r="F46" s="26"/>
      <c r="G46" s="27">
        <v>3000000</v>
      </c>
      <c r="H46" s="55">
        <f t="shared" si="0"/>
        <v>200000</v>
      </c>
    </row>
    <row r="47" spans="1:8" ht="12.75">
      <c r="A47" s="54">
        <v>18</v>
      </c>
      <c r="B47" s="60">
        <v>11</v>
      </c>
      <c r="C47" s="64" t="s">
        <v>52</v>
      </c>
      <c r="D47" s="70" t="s">
        <v>65</v>
      </c>
      <c r="E47" s="25">
        <v>2749000</v>
      </c>
      <c r="F47" s="26"/>
      <c r="G47" s="27"/>
      <c r="H47" s="55">
        <f t="shared" si="0"/>
        <v>2749000</v>
      </c>
    </row>
    <row r="48" spans="1:8" ht="12.75">
      <c r="A48" s="54">
        <v>19</v>
      </c>
      <c r="B48" s="60">
        <v>12</v>
      </c>
      <c r="C48" s="64" t="s">
        <v>52</v>
      </c>
      <c r="D48" s="70" t="s">
        <v>66</v>
      </c>
      <c r="E48" s="25">
        <v>1786000</v>
      </c>
      <c r="F48" s="26">
        <v>214000</v>
      </c>
      <c r="G48" s="27"/>
      <c r="H48" s="55">
        <f t="shared" si="0"/>
        <v>2000000</v>
      </c>
    </row>
    <row r="49" spans="1:8" ht="12.75">
      <c r="A49" s="43"/>
      <c r="B49" s="19"/>
      <c r="C49" s="63"/>
      <c r="D49" s="4"/>
      <c r="E49" s="20"/>
      <c r="F49" s="21"/>
      <c r="G49" s="22"/>
      <c r="H49" s="52"/>
    </row>
    <row r="50" spans="1:8" ht="12.75">
      <c r="A50" s="48"/>
      <c r="B50" s="13"/>
      <c r="C50" s="13" t="s">
        <v>69</v>
      </c>
      <c r="D50" s="29"/>
      <c r="E50" s="23"/>
      <c r="F50" s="24"/>
      <c r="G50" s="23"/>
      <c r="H50" s="53"/>
    </row>
    <row r="51" spans="1:8" ht="12.75">
      <c r="A51" s="43">
        <v>20</v>
      </c>
      <c r="B51" s="65" t="s">
        <v>67</v>
      </c>
      <c r="C51" s="63" t="s">
        <v>52</v>
      </c>
      <c r="D51" s="4" t="s">
        <v>70</v>
      </c>
      <c r="E51" s="20"/>
      <c r="F51" s="21">
        <v>2000000</v>
      </c>
      <c r="G51" s="22"/>
      <c r="H51" s="52">
        <f>E51+F51-G51</f>
        <v>2000000</v>
      </c>
    </row>
    <row r="52" spans="1:8" ht="12.75">
      <c r="A52" s="54">
        <v>21</v>
      </c>
      <c r="B52" s="66" t="s">
        <v>68</v>
      </c>
      <c r="C52" s="64" t="s">
        <v>52</v>
      </c>
      <c r="D52" s="70" t="s">
        <v>71</v>
      </c>
      <c r="E52" s="25"/>
      <c r="F52" s="26">
        <v>1850000</v>
      </c>
      <c r="G52" s="27"/>
      <c r="H52" s="55">
        <f>E52+F52-G52</f>
        <v>1850000</v>
      </c>
    </row>
    <row r="53" spans="1:8" ht="12.75">
      <c r="A53" s="54">
        <v>22</v>
      </c>
      <c r="B53" s="66" t="s">
        <v>77</v>
      </c>
      <c r="C53" s="64" t="s">
        <v>52</v>
      </c>
      <c r="D53" s="70" t="s">
        <v>78</v>
      </c>
      <c r="E53" s="25"/>
      <c r="F53" s="26">
        <v>5000000</v>
      </c>
      <c r="G53" s="27"/>
      <c r="H53" s="55">
        <f>E53+F53-G53</f>
        <v>5000000</v>
      </c>
    </row>
    <row r="54" spans="1:8" ht="12.75">
      <c r="A54" s="54">
        <v>23</v>
      </c>
      <c r="B54" s="66" t="s">
        <v>79</v>
      </c>
      <c r="C54" s="64" t="s">
        <v>52</v>
      </c>
      <c r="D54" s="70" t="s">
        <v>80</v>
      </c>
      <c r="E54" s="25"/>
      <c r="F54" s="26">
        <v>5000000</v>
      </c>
      <c r="G54" s="27"/>
      <c r="H54" s="55">
        <f>E54+F54-G54</f>
        <v>5000000</v>
      </c>
    </row>
    <row r="55" spans="1:8" ht="12.75">
      <c r="A55" s="54">
        <v>24</v>
      </c>
      <c r="B55" s="66" t="s">
        <v>89</v>
      </c>
      <c r="C55" s="64" t="s">
        <v>52</v>
      </c>
      <c r="D55" s="70" t="s">
        <v>90</v>
      </c>
      <c r="E55" s="25"/>
      <c r="F55" s="26">
        <v>5000000</v>
      </c>
      <c r="G55" s="27"/>
      <c r="H55" s="55">
        <f>E55+F55-G55</f>
        <v>5000000</v>
      </c>
    </row>
    <row r="56" spans="1:8" ht="13.5" thickBot="1">
      <c r="A56" s="43"/>
      <c r="B56" s="19"/>
      <c r="C56" s="63"/>
      <c r="D56" s="4"/>
      <c r="E56" s="20"/>
      <c r="F56" s="21"/>
      <c r="G56" s="22"/>
      <c r="H56" s="52"/>
    </row>
    <row r="57" spans="1:8" ht="13.5" thickBot="1">
      <c r="A57" s="156" t="s">
        <v>7</v>
      </c>
      <c r="B57" s="157"/>
      <c r="C57" s="157"/>
      <c r="D57" s="30"/>
      <c r="E57" s="67">
        <f>SUM(E32:E56)</f>
        <v>35445000</v>
      </c>
      <c r="F57" s="67">
        <f>SUM(F32:F56)</f>
        <v>19064000</v>
      </c>
      <c r="G57" s="67">
        <f>SUM(G32:G56)</f>
        <v>17020000</v>
      </c>
      <c r="H57" s="68">
        <f>SUM(H32:H56)</f>
        <v>37489000</v>
      </c>
    </row>
    <row r="58" spans="1:8" ht="13.5" thickBot="1">
      <c r="A58" s="156" t="s">
        <v>8</v>
      </c>
      <c r="B58" s="157"/>
      <c r="C58" s="157"/>
      <c r="D58" s="30"/>
      <c r="E58" s="67">
        <f>E31+E57</f>
        <v>38970300</v>
      </c>
      <c r="F58" s="67">
        <f>F31+F57</f>
        <v>19491000</v>
      </c>
      <c r="G58" s="67">
        <f>SUM(G31+G57)</f>
        <v>17527400</v>
      </c>
      <c r="H58" s="68">
        <f>SUM(H31+H57)</f>
        <v>40933900</v>
      </c>
    </row>
    <row r="59" spans="1:8" ht="12.75">
      <c r="A59" s="31"/>
      <c r="B59" s="31"/>
      <c r="C59" s="32"/>
      <c r="D59" s="33"/>
      <c r="E59" s="34"/>
      <c r="F59" s="35"/>
      <c r="G59" s="34"/>
      <c r="H59" s="34"/>
    </row>
  </sheetData>
  <mergeCells count="9">
    <mergeCell ref="G1:H1"/>
    <mergeCell ref="G2:H2"/>
    <mergeCell ref="G3:H3"/>
    <mergeCell ref="A58:C58"/>
    <mergeCell ref="A31:C31"/>
    <mergeCell ref="A6:H6"/>
    <mergeCell ref="A7:H7"/>
    <mergeCell ref="A8:H8"/>
    <mergeCell ref="A57:C57"/>
  </mergeCells>
  <printOptions horizontalCentered="1"/>
  <pageMargins left="0.9055118110236221" right="0.9055118110236221" top="0.5905511811023623" bottom="0.5905511811023623" header="0.1968503937007874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90" zoomScaleNormal="90" zoomScaleSheetLayoutView="90" workbookViewId="0" topLeftCell="A1">
      <selection activeCell="H4" sqref="H4"/>
    </sheetView>
  </sheetViews>
  <sheetFormatPr defaultColWidth="9.00390625" defaultRowHeight="12.75"/>
  <cols>
    <col min="1" max="1" width="24.875" style="1" bestFit="1" customWidth="1"/>
    <col min="2" max="2" width="34.875" style="1" customWidth="1"/>
    <col min="3" max="10" width="10.75390625" style="1" customWidth="1"/>
    <col min="11" max="16384" width="9.125" style="1" customWidth="1"/>
  </cols>
  <sheetData>
    <row r="1" spans="8:10" ht="15.75">
      <c r="H1" s="155" t="s">
        <v>30</v>
      </c>
      <c r="I1" s="155"/>
      <c r="J1" s="155"/>
    </row>
    <row r="2" spans="8:10" ht="15.75">
      <c r="H2" s="155" t="s">
        <v>95</v>
      </c>
      <c r="I2" s="155"/>
      <c r="J2" s="155"/>
    </row>
    <row r="3" spans="8:10" ht="15.75" customHeight="1">
      <c r="H3" s="155" t="s">
        <v>98</v>
      </c>
      <c r="I3" s="155"/>
      <c r="J3" s="155"/>
    </row>
    <row r="4" ht="12.75" customHeight="1"/>
    <row r="5" s="6" customFormat="1" ht="12.75" customHeight="1"/>
    <row r="6" spans="1:10" ht="15.75">
      <c r="A6" s="158" t="s">
        <v>96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s="6" customFormat="1" ht="12.75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6.5" thickBot="1">
      <c r="A8" s="81"/>
      <c r="B8" s="81"/>
      <c r="C8" s="81"/>
      <c r="D8" s="81"/>
      <c r="E8" s="81"/>
      <c r="F8" s="81"/>
      <c r="G8" s="81"/>
      <c r="H8" s="81"/>
      <c r="I8" s="81"/>
      <c r="J8" s="81" t="s">
        <v>9</v>
      </c>
    </row>
    <row r="9" spans="1:10" ht="15.75">
      <c r="A9" s="164" t="s">
        <v>10</v>
      </c>
      <c r="B9" s="164" t="s">
        <v>23</v>
      </c>
      <c r="C9" s="160" t="s">
        <v>24</v>
      </c>
      <c r="D9" s="161"/>
      <c r="E9" s="167" t="s">
        <v>25</v>
      </c>
      <c r="F9" s="170" t="s">
        <v>13</v>
      </c>
      <c r="G9" s="171"/>
      <c r="H9" s="172"/>
      <c r="I9" s="160" t="s">
        <v>11</v>
      </c>
      <c r="J9" s="161"/>
    </row>
    <row r="10" spans="1:10" ht="15.75">
      <c r="A10" s="165"/>
      <c r="B10" s="165"/>
      <c r="C10" s="162">
        <v>38353</v>
      </c>
      <c r="D10" s="163"/>
      <c r="E10" s="168"/>
      <c r="F10" s="173"/>
      <c r="G10" s="174"/>
      <c r="H10" s="175"/>
      <c r="I10" s="162">
        <v>38626</v>
      </c>
      <c r="J10" s="176"/>
    </row>
    <row r="11" spans="1:10" ht="105" customHeight="1">
      <c r="A11" s="166"/>
      <c r="B11" s="166"/>
      <c r="C11" s="82" t="s">
        <v>26</v>
      </c>
      <c r="D11" s="83" t="s">
        <v>18</v>
      </c>
      <c r="E11" s="169"/>
      <c r="F11" s="84" t="s">
        <v>27</v>
      </c>
      <c r="G11" s="85" t="s">
        <v>28</v>
      </c>
      <c r="H11" s="86" t="s">
        <v>29</v>
      </c>
      <c r="I11" s="82" t="s">
        <v>26</v>
      </c>
      <c r="J11" s="83" t="s">
        <v>18</v>
      </c>
    </row>
    <row r="12" spans="1:10" ht="16.5" thickBot="1">
      <c r="A12" s="87">
        <v>1</v>
      </c>
      <c r="B12" s="87">
        <v>2</v>
      </c>
      <c r="C12" s="88">
        <v>3</v>
      </c>
      <c r="D12" s="89">
        <v>4</v>
      </c>
      <c r="E12" s="87">
        <v>5</v>
      </c>
      <c r="F12" s="88">
        <v>6</v>
      </c>
      <c r="G12" s="90">
        <v>7</v>
      </c>
      <c r="H12" s="89">
        <v>8</v>
      </c>
      <c r="I12" s="88">
        <v>9</v>
      </c>
      <c r="J12" s="89">
        <v>10</v>
      </c>
    </row>
    <row r="13" spans="1:10" ht="13.5" customHeight="1">
      <c r="A13" s="91"/>
      <c r="B13" s="91"/>
      <c r="C13" s="92"/>
      <c r="D13" s="93"/>
      <c r="E13" s="94"/>
      <c r="F13" s="95"/>
      <c r="G13" s="96"/>
      <c r="H13" s="97"/>
      <c r="I13" s="98"/>
      <c r="J13" s="93"/>
    </row>
    <row r="14" spans="1:10" ht="15.75">
      <c r="A14" s="99" t="s">
        <v>73</v>
      </c>
      <c r="B14" s="100" t="s">
        <v>74</v>
      </c>
      <c r="C14" s="101"/>
      <c r="D14" s="102"/>
      <c r="E14" s="103">
        <v>1000</v>
      </c>
      <c r="F14" s="104"/>
      <c r="G14" s="105"/>
      <c r="H14" s="106">
        <v>636</v>
      </c>
      <c r="I14" s="104">
        <f>C14+E14-F14-H14</f>
        <v>364</v>
      </c>
      <c r="J14" s="102"/>
    </row>
    <row r="15" spans="1:10" ht="18" customHeight="1">
      <c r="A15" s="147" t="s">
        <v>82</v>
      </c>
      <c r="B15" s="148" t="s">
        <v>81</v>
      </c>
      <c r="C15" s="149"/>
      <c r="D15" s="150"/>
      <c r="E15" s="151">
        <v>42500</v>
      </c>
      <c r="F15" s="152"/>
      <c r="G15" s="153"/>
      <c r="H15" s="154">
        <v>30500</v>
      </c>
      <c r="I15" s="152">
        <f>C15+E15-F15-H15</f>
        <v>12000</v>
      </c>
      <c r="J15" s="150"/>
    </row>
    <row r="16" spans="1:10" ht="15.75">
      <c r="A16" s="99" t="s">
        <v>83</v>
      </c>
      <c r="B16" s="100" t="s">
        <v>84</v>
      </c>
      <c r="C16" s="101"/>
      <c r="D16" s="102"/>
      <c r="E16" s="103">
        <v>19144</v>
      </c>
      <c r="F16" s="104"/>
      <c r="G16" s="105"/>
      <c r="H16" s="106"/>
      <c r="I16" s="104">
        <f>C16+E16-F16-H16</f>
        <v>19144</v>
      </c>
      <c r="J16" s="102"/>
    </row>
    <row r="17" spans="1:10" ht="16.5" thickBot="1">
      <c r="A17" s="107"/>
      <c r="B17" s="108"/>
      <c r="C17" s="109"/>
      <c r="D17" s="110"/>
      <c r="E17" s="111"/>
      <c r="F17" s="112"/>
      <c r="G17" s="113"/>
      <c r="H17" s="114"/>
      <c r="I17" s="112"/>
      <c r="J17" s="110"/>
    </row>
    <row r="18" spans="1:10" s="8" customFormat="1" ht="16.5" thickBot="1">
      <c r="A18" s="115"/>
      <c r="B18" s="115"/>
      <c r="C18" s="116">
        <f>SUM(C14:C17)</f>
        <v>0</v>
      </c>
      <c r="D18" s="117"/>
      <c r="E18" s="116">
        <f>SUM(E13:E17)</f>
        <v>62644</v>
      </c>
      <c r="F18" s="116"/>
      <c r="G18" s="118"/>
      <c r="H18" s="119">
        <f>SUM(H13:H17)</f>
        <v>31136</v>
      </c>
      <c r="I18" s="116">
        <f>SUM(I13:I17)</f>
        <v>31508</v>
      </c>
      <c r="J18" s="117"/>
    </row>
  </sheetData>
  <mergeCells count="12">
    <mergeCell ref="A9:A11"/>
    <mergeCell ref="B9:B11"/>
    <mergeCell ref="A6:J6"/>
    <mergeCell ref="E9:E11"/>
    <mergeCell ref="F9:H10"/>
    <mergeCell ref="I9:J9"/>
    <mergeCell ref="I10:J10"/>
    <mergeCell ref="C9:D9"/>
    <mergeCell ref="C10:D10"/>
    <mergeCell ref="H1:J1"/>
    <mergeCell ref="H2:J2"/>
    <mergeCell ref="H3:J3"/>
  </mergeCells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="91" zoomScaleNormal="91" zoomScaleSheetLayoutView="90" workbookViewId="0" topLeftCell="A1">
      <selection activeCell="U4" sqref="U4"/>
    </sheetView>
  </sheetViews>
  <sheetFormatPr defaultColWidth="9.00390625" defaultRowHeight="12.75"/>
  <cols>
    <col min="1" max="1" width="19.375" style="1" customWidth="1"/>
    <col min="2" max="2" width="3.75390625" style="1" customWidth="1"/>
    <col min="3" max="3" width="6.875" style="1" customWidth="1"/>
    <col min="4" max="4" width="7.125" style="1" customWidth="1"/>
    <col min="5" max="5" width="3.125" style="1" customWidth="1"/>
    <col min="6" max="6" width="4.625" style="1" customWidth="1"/>
    <col min="7" max="7" width="5.75390625" style="1" customWidth="1"/>
    <col min="8" max="8" width="3.75390625" style="1" customWidth="1"/>
    <col min="9" max="9" width="7.125" style="1" bestFit="1" customWidth="1"/>
    <col min="10" max="10" width="8.25390625" style="1" bestFit="1" customWidth="1"/>
    <col min="11" max="11" width="3.125" style="1" customWidth="1"/>
    <col min="12" max="12" width="5.75390625" style="1" customWidth="1"/>
    <col min="13" max="13" width="6.75390625" style="1" customWidth="1"/>
    <col min="14" max="14" width="3.75390625" style="1" customWidth="1"/>
    <col min="15" max="15" width="6.875" style="1" customWidth="1"/>
    <col min="16" max="16" width="8.25390625" style="1" bestFit="1" customWidth="1"/>
    <col min="17" max="17" width="3.125" style="1" customWidth="1"/>
    <col min="18" max="18" width="5.75390625" style="1" customWidth="1"/>
    <col min="19" max="19" width="6.25390625" style="1" customWidth="1"/>
    <col min="20" max="20" width="3.75390625" style="1" customWidth="1"/>
    <col min="21" max="21" width="7.00390625" style="1" customWidth="1"/>
    <col min="22" max="22" width="8.00390625" style="1" customWidth="1"/>
    <col min="23" max="23" width="3.625" style="1" bestFit="1" customWidth="1"/>
    <col min="24" max="25" width="4.75390625" style="1" customWidth="1"/>
    <col min="26" max="16384" width="9.125" style="1" customWidth="1"/>
  </cols>
  <sheetData>
    <row r="1" spans="21:25" ht="15.75">
      <c r="U1" s="155" t="s">
        <v>31</v>
      </c>
      <c r="V1" s="155"/>
      <c r="W1" s="155"/>
      <c r="X1" s="155"/>
      <c r="Y1" s="155"/>
    </row>
    <row r="2" spans="21:25" ht="15.75">
      <c r="U2" s="155" t="s">
        <v>95</v>
      </c>
      <c r="V2" s="155"/>
      <c r="W2" s="155"/>
      <c r="X2" s="155"/>
      <c r="Y2" s="155"/>
    </row>
    <row r="3" spans="21:25" ht="15.75">
      <c r="U3" s="155" t="s">
        <v>98</v>
      </c>
      <c r="V3" s="155"/>
      <c r="W3" s="155"/>
      <c r="X3" s="155"/>
      <c r="Y3" s="155"/>
    </row>
    <row r="7" spans="1:25" ht="15.75">
      <c r="A7" s="158" t="s">
        <v>97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</row>
    <row r="8" spans="23:25" ht="16.5" thickBot="1">
      <c r="W8" s="199" t="s">
        <v>9</v>
      </c>
      <c r="X8" s="199"/>
      <c r="Y8" s="199"/>
    </row>
    <row r="9" spans="1:25" ht="15">
      <c r="A9" s="144"/>
      <c r="B9" s="179" t="s">
        <v>11</v>
      </c>
      <c r="C9" s="180"/>
      <c r="D9" s="180"/>
      <c r="E9" s="180"/>
      <c r="F9" s="180"/>
      <c r="G9" s="181"/>
      <c r="H9" s="185" t="s">
        <v>12</v>
      </c>
      <c r="I9" s="186"/>
      <c r="J9" s="186"/>
      <c r="K9" s="186"/>
      <c r="L9" s="186"/>
      <c r="M9" s="187"/>
      <c r="N9" s="185" t="s">
        <v>13</v>
      </c>
      <c r="O9" s="186"/>
      <c r="P9" s="186"/>
      <c r="Q9" s="186"/>
      <c r="R9" s="186"/>
      <c r="S9" s="187"/>
      <c r="T9" s="179" t="s">
        <v>11</v>
      </c>
      <c r="U9" s="180"/>
      <c r="V9" s="180"/>
      <c r="W9" s="180"/>
      <c r="X9" s="180"/>
      <c r="Y9" s="181"/>
    </row>
    <row r="10" spans="1:25" ht="15">
      <c r="A10" s="145"/>
      <c r="B10" s="182">
        <v>38353</v>
      </c>
      <c r="C10" s="183"/>
      <c r="D10" s="183"/>
      <c r="E10" s="183"/>
      <c r="F10" s="183"/>
      <c r="G10" s="184"/>
      <c r="H10" s="188"/>
      <c r="I10" s="189"/>
      <c r="J10" s="189"/>
      <c r="K10" s="189"/>
      <c r="L10" s="189"/>
      <c r="M10" s="190"/>
      <c r="N10" s="188"/>
      <c r="O10" s="189"/>
      <c r="P10" s="189"/>
      <c r="Q10" s="189"/>
      <c r="R10" s="189"/>
      <c r="S10" s="190"/>
      <c r="T10" s="182">
        <v>38626</v>
      </c>
      <c r="U10" s="183"/>
      <c r="V10" s="183"/>
      <c r="W10" s="183"/>
      <c r="X10" s="183"/>
      <c r="Y10" s="184"/>
    </row>
    <row r="11" spans="1:25" ht="28.5" customHeight="1">
      <c r="A11" s="145"/>
      <c r="B11" s="177" t="s">
        <v>14</v>
      </c>
      <c r="C11" s="191" t="s">
        <v>15</v>
      </c>
      <c r="D11" s="191" t="s">
        <v>16</v>
      </c>
      <c r="E11" s="193" t="s">
        <v>17</v>
      </c>
      <c r="F11" s="196" t="s">
        <v>18</v>
      </c>
      <c r="G11" s="197"/>
      <c r="H11" s="177" t="s">
        <v>14</v>
      </c>
      <c r="I11" s="193" t="s">
        <v>15</v>
      </c>
      <c r="J11" s="193" t="s">
        <v>16</v>
      </c>
      <c r="K11" s="193" t="s">
        <v>17</v>
      </c>
      <c r="L11" s="194" t="s">
        <v>19</v>
      </c>
      <c r="M11" s="195"/>
      <c r="N11" s="177" t="s">
        <v>14</v>
      </c>
      <c r="O11" s="193" t="s">
        <v>15</v>
      </c>
      <c r="P11" s="193" t="s">
        <v>16</v>
      </c>
      <c r="Q11" s="193" t="s">
        <v>17</v>
      </c>
      <c r="R11" s="196" t="s">
        <v>18</v>
      </c>
      <c r="S11" s="197"/>
      <c r="T11" s="198" t="s">
        <v>14</v>
      </c>
      <c r="U11" s="193" t="s">
        <v>15</v>
      </c>
      <c r="V11" s="193" t="s">
        <v>16</v>
      </c>
      <c r="W11" s="193" t="s">
        <v>17</v>
      </c>
      <c r="X11" s="196" t="s">
        <v>18</v>
      </c>
      <c r="Y11" s="197"/>
    </row>
    <row r="12" spans="1:25" ht="128.25" customHeight="1">
      <c r="A12" s="146" t="s">
        <v>10</v>
      </c>
      <c r="B12" s="178"/>
      <c r="C12" s="192"/>
      <c r="D12" s="192"/>
      <c r="E12" s="192"/>
      <c r="F12" s="120" t="s">
        <v>20</v>
      </c>
      <c r="G12" s="72" t="s">
        <v>21</v>
      </c>
      <c r="H12" s="178"/>
      <c r="I12" s="192"/>
      <c r="J12" s="192"/>
      <c r="K12" s="192"/>
      <c r="L12" s="120" t="s">
        <v>20</v>
      </c>
      <c r="M12" s="73" t="s">
        <v>21</v>
      </c>
      <c r="N12" s="178"/>
      <c r="O12" s="192"/>
      <c r="P12" s="192"/>
      <c r="Q12" s="192"/>
      <c r="R12" s="120" t="s">
        <v>20</v>
      </c>
      <c r="S12" s="73" t="s">
        <v>21</v>
      </c>
      <c r="T12" s="178"/>
      <c r="U12" s="192"/>
      <c r="V12" s="192"/>
      <c r="W12" s="192"/>
      <c r="X12" s="120" t="s">
        <v>20</v>
      </c>
      <c r="Y12" s="73" t="s">
        <v>21</v>
      </c>
    </row>
    <row r="13" spans="1:25" ht="15.75" thickBot="1">
      <c r="A13" s="74">
        <v>1</v>
      </c>
      <c r="B13" s="75">
        <v>2</v>
      </c>
      <c r="C13" s="77">
        <v>3</v>
      </c>
      <c r="D13" s="77">
        <v>4</v>
      </c>
      <c r="E13" s="77">
        <v>5</v>
      </c>
      <c r="F13" s="77">
        <v>6</v>
      </c>
      <c r="G13" s="76">
        <v>7</v>
      </c>
      <c r="H13" s="75">
        <v>8</v>
      </c>
      <c r="I13" s="77">
        <v>9</v>
      </c>
      <c r="J13" s="77">
        <v>10</v>
      </c>
      <c r="K13" s="77">
        <v>11</v>
      </c>
      <c r="L13" s="77">
        <v>12</v>
      </c>
      <c r="M13" s="76">
        <v>13</v>
      </c>
      <c r="N13" s="75">
        <v>14</v>
      </c>
      <c r="O13" s="77">
        <v>15</v>
      </c>
      <c r="P13" s="77">
        <v>16</v>
      </c>
      <c r="Q13" s="77">
        <v>17</v>
      </c>
      <c r="R13" s="77">
        <v>18</v>
      </c>
      <c r="S13" s="76">
        <v>19</v>
      </c>
      <c r="T13" s="75">
        <v>20</v>
      </c>
      <c r="U13" s="77">
        <v>21</v>
      </c>
      <c r="V13" s="77">
        <v>22</v>
      </c>
      <c r="W13" s="77">
        <v>23</v>
      </c>
      <c r="X13" s="77">
        <v>24</v>
      </c>
      <c r="Y13" s="76">
        <v>25</v>
      </c>
    </row>
    <row r="14" spans="1:25" ht="15">
      <c r="A14" s="78"/>
      <c r="B14" s="121"/>
      <c r="C14" s="122"/>
      <c r="D14" s="122"/>
      <c r="E14" s="122"/>
      <c r="F14" s="122"/>
      <c r="G14" s="123"/>
      <c r="H14" s="121"/>
      <c r="I14" s="122"/>
      <c r="J14" s="122"/>
      <c r="K14" s="122"/>
      <c r="L14" s="122"/>
      <c r="M14" s="123"/>
      <c r="N14" s="121"/>
      <c r="O14" s="122"/>
      <c r="P14" s="122"/>
      <c r="Q14" s="122"/>
      <c r="R14" s="122"/>
      <c r="S14" s="123"/>
      <c r="T14" s="124"/>
      <c r="U14" s="125"/>
      <c r="V14" s="125"/>
      <c r="W14" s="125"/>
      <c r="X14" s="125"/>
      <c r="Y14" s="126"/>
    </row>
    <row r="15" spans="1:25" ht="15">
      <c r="A15" s="79" t="s">
        <v>22</v>
      </c>
      <c r="B15" s="127"/>
      <c r="C15" s="128">
        <v>29200</v>
      </c>
      <c r="D15" s="128"/>
      <c r="E15" s="128"/>
      <c r="F15" s="128"/>
      <c r="G15" s="129"/>
      <c r="H15" s="127"/>
      <c r="I15" s="128"/>
      <c r="J15" s="128"/>
      <c r="K15" s="128"/>
      <c r="L15" s="128">
        <v>746</v>
      </c>
      <c r="M15" s="129"/>
      <c r="N15" s="127"/>
      <c r="O15" s="128">
        <v>17100</v>
      </c>
      <c r="P15" s="128"/>
      <c r="Q15" s="128"/>
      <c r="R15" s="128">
        <v>746</v>
      </c>
      <c r="S15" s="129"/>
      <c r="T15" s="130"/>
      <c r="U15" s="131">
        <f>C15+I15-O15</f>
        <v>12100</v>
      </c>
      <c r="V15" s="131"/>
      <c r="W15" s="131"/>
      <c r="X15" s="131">
        <f>F15+L15-R15</f>
        <v>0</v>
      </c>
      <c r="Y15" s="132"/>
    </row>
    <row r="16" spans="1:25" ht="15">
      <c r="A16" s="79" t="s">
        <v>75</v>
      </c>
      <c r="B16" s="127"/>
      <c r="C16" s="128"/>
      <c r="D16" s="128">
        <v>78000</v>
      </c>
      <c r="E16" s="128"/>
      <c r="F16" s="128"/>
      <c r="G16" s="129"/>
      <c r="H16" s="127"/>
      <c r="I16" s="128"/>
      <c r="J16" s="128">
        <v>160500</v>
      </c>
      <c r="K16" s="128"/>
      <c r="L16" s="128"/>
      <c r="M16" s="129">
        <v>1676</v>
      </c>
      <c r="N16" s="127"/>
      <c r="O16" s="128"/>
      <c r="P16" s="128">
        <v>208000</v>
      </c>
      <c r="Q16" s="128"/>
      <c r="R16" s="128"/>
      <c r="S16" s="129">
        <v>1676</v>
      </c>
      <c r="T16" s="130"/>
      <c r="U16" s="131"/>
      <c r="V16" s="131">
        <f>D16+J16-P16</f>
        <v>30500</v>
      </c>
      <c r="W16" s="131"/>
      <c r="X16" s="131"/>
      <c r="Y16" s="132">
        <f>M16-S16</f>
        <v>0</v>
      </c>
    </row>
    <row r="17" spans="1:25" ht="15">
      <c r="A17" s="79" t="s">
        <v>76</v>
      </c>
      <c r="B17" s="127"/>
      <c r="C17" s="128"/>
      <c r="D17" s="128"/>
      <c r="E17" s="128"/>
      <c r="F17" s="128"/>
      <c r="G17" s="129"/>
      <c r="H17" s="127"/>
      <c r="I17" s="128">
        <v>41000</v>
      </c>
      <c r="J17" s="128"/>
      <c r="K17" s="128"/>
      <c r="L17" s="128">
        <v>526</v>
      </c>
      <c r="M17" s="129"/>
      <c r="N17" s="127"/>
      <c r="O17" s="128">
        <v>22200</v>
      </c>
      <c r="P17" s="128"/>
      <c r="Q17" s="128"/>
      <c r="R17" s="128">
        <v>526</v>
      </c>
      <c r="S17" s="129"/>
      <c r="T17" s="130"/>
      <c r="U17" s="131">
        <f>C17+I17-O17</f>
        <v>18800</v>
      </c>
      <c r="V17" s="131"/>
      <c r="W17" s="131"/>
      <c r="X17" s="131">
        <f>F17+L17-R17</f>
        <v>0</v>
      </c>
      <c r="Y17" s="132"/>
    </row>
    <row r="18" spans="1:25" ht="15.75" thickBot="1">
      <c r="A18" s="80"/>
      <c r="B18" s="133"/>
      <c r="C18" s="134"/>
      <c r="D18" s="134"/>
      <c r="E18" s="134"/>
      <c r="F18" s="134"/>
      <c r="G18" s="135"/>
      <c r="H18" s="133"/>
      <c r="I18" s="134"/>
      <c r="J18" s="134"/>
      <c r="K18" s="134"/>
      <c r="L18" s="134"/>
      <c r="M18" s="135"/>
      <c r="N18" s="133"/>
      <c r="O18" s="134"/>
      <c r="P18" s="134"/>
      <c r="Q18" s="134"/>
      <c r="R18" s="134"/>
      <c r="S18" s="135"/>
      <c r="T18" s="136"/>
      <c r="U18" s="137"/>
      <c r="V18" s="137"/>
      <c r="W18" s="137"/>
      <c r="X18" s="137"/>
      <c r="Y18" s="138"/>
    </row>
    <row r="19" spans="1:25" s="5" customFormat="1" ht="15.75" customHeight="1" thickBot="1">
      <c r="A19" s="139"/>
      <c r="B19" s="140"/>
      <c r="C19" s="141">
        <f>SUM(C15:C18)</f>
        <v>29200</v>
      </c>
      <c r="D19" s="141">
        <f>SUM(D15:D18)</f>
        <v>78000</v>
      </c>
      <c r="E19" s="141"/>
      <c r="F19" s="141"/>
      <c r="G19" s="142"/>
      <c r="H19" s="140">
        <f>SUM(H15:H18)</f>
        <v>0</v>
      </c>
      <c r="I19" s="141">
        <f>SUM(I15:I18)</f>
        <v>41000</v>
      </c>
      <c r="J19" s="141">
        <f>SUM(J15:J18)</f>
        <v>160500</v>
      </c>
      <c r="K19" s="141"/>
      <c r="L19" s="141">
        <f>SUM(L15:L18)</f>
        <v>1272</v>
      </c>
      <c r="M19" s="142">
        <f>SUM(M15:M18)</f>
        <v>1676</v>
      </c>
      <c r="N19" s="140">
        <f>SUM(N15:N18)</f>
        <v>0</v>
      </c>
      <c r="O19" s="141">
        <f>SUM(O15:O18)</f>
        <v>39300</v>
      </c>
      <c r="P19" s="141">
        <f>SUM(P15:P18)</f>
        <v>208000</v>
      </c>
      <c r="Q19" s="141"/>
      <c r="R19" s="141">
        <f>SUM(R15:R18)</f>
        <v>1272</v>
      </c>
      <c r="S19" s="142">
        <f>SUM(S15:S18)</f>
        <v>1676</v>
      </c>
      <c r="T19" s="140">
        <f>SUM(T15:T18)</f>
        <v>0</v>
      </c>
      <c r="U19" s="141">
        <f>SUM(U15:U18)</f>
        <v>30900</v>
      </c>
      <c r="V19" s="141">
        <f>SUM(V15:V18)</f>
        <v>30500</v>
      </c>
      <c r="W19" s="141"/>
      <c r="X19" s="141">
        <f>SUM(X15:X18)</f>
        <v>0</v>
      </c>
      <c r="Y19" s="143">
        <f>SUM(Y15:Y18)</f>
        <v>0</v>
      </c>
    </row>
  </sheetData>
  <mergeCells count="31">
    <mergeCell ref="W8:Y8"/>
    <mergeCell ref="U2:Y2"/>
    <mergeCell ref="U3:Y3"/>
    <mergeCell ref="U1:Y1"/>
    <mergeCell ref="X11:Y11"/>
    <mergeCell ref="T11:T12"/>
    <mergeCell ref="U11:U12"/>
    <mergeCell ref="V11:V12"/>
    <mergeCell ref="W11:W12"/>
    <mergeCell ref="R11:S11"/>
    <mergeCell ref="N11:N12"/>
    <mergeCell ref="O11:O12"/>
    <mergeCell ref="P11:P12"/>
    <mergeCell ref="Q11:Q12"/>
    <mergeCell ref="E11:E12"/>
    <mergeCell ref="L11:M11"/>
    <mergeCell ref="H11:H12"/>
    <mergeCell ref="I11:I12"/>
    <mergeCell ref="J11:J12"/>
    <mergeCell ref="K11:K12"/>
    <mergeCell ref="F11:G11"/>
    <mergeCell ref="B11:B12"/>
    <mergeCell ref="A7:Y7"/>
    <mergeCell ref="T9:Y9"/>
    <mergeCell ref="T10:Y10"/>
    <mergeCell ref="N9:S10"/>
    <mergeCell ref="H9:M10"/>
    <mergeCell ref="B9:G9"/>
    <mergeCell ref="B10:G10"/>
    <mergeCell ref="C11:C12"/>
    <mergeCell ref="D11:D12"/>
  </mergeCells>
  <printOptions horizontalCentered="1"/>
  <pageMargins left="0.1968503937007874" right="0.1968503937007874" top="0.7874015748031497" bottom="0.5905511811023623" header="0.5905511811023623" footer="0.590551181102362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Duma2</cp:lastModifiedBy>
  <cp:lastPrinted>2005-11-29T06:03:38Z</cp:lastPrinted>
  <dcterms:created xsi:type="dcterms:W3CDTF">2003-10-20T06:06:10Z</dcterms:created>
  <dcterms:modified xsi:type="dcterms:W3CDTF">2005-11-29T06:04:31Z</dcterms:modified>
  <cp:category/>
  <cp:version/>
  <cp:contentType/>
  <cp:contentStatus/>
</cp:coreProperties>
</file>