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315" tabRatio="604" activeTab="0"/>
  </bookViews>
  <sheets>
    <sheet name="на 01.07.2006    " sheetId="1" r:id="rId1"/>
  </sheets>
  <definedNames>
    <definedName name="kred">#REF!</definedName>
    <definedName name="proc">#REF!</definedName>
    <definedName name="_xlnm.Print_Titles" localSheetId="0">'на 01.07.2006    '!$9:$10</definedName>
  </definedNames>
  <calcPr fullCalcOnLoad="1"/>
</workbook>
</file>

<file path=xl/sharedStrings.xml><?xml version="1.0" encoding="utf-8"?>
<sst xmlns="http://schemas.openxmlformats.org/spreadsheetml/2006/main" count="66" uniqueCount="49">
  <si>
    <t>Всего</t>
  </si>
  <si>
    <t>КУМИ (население)</t>
  </si>
  <si>
    <t>17.06.04-16.06.06</t>
  </si>
  <si>
    <t>27.12.00-26.09.07</t>
  </si>
  <si>
    <t>ОАО "Хлебозавод"</t>
  </si>
  <si>
    <t>ООО "РСК"</t>
  </si>
  <si>
    <t>22.11.03-22.11.07</t>
  </si>
  <si>
    <t xml:space="preserve">Итого </t>
  </si>
  <si>
    <t>12.07.04-11.07.06</t>
  </si>
  <si>
    <t>Итого</t>
  </si>
  <si>
    <t>15.12.04-13.12.06</t>
  </si>
  <si>
    <t>№ п/п</t>
  </si>
  <si>
    <t>№ договора</t>
  </si>
  <si>
    <t>Наименование предприятий</t>
  </si>
  <si>
    <t>Период кредитования</t>
  </si>
  <si>
    <t>Отклонения от плана возврата</t>
  </si>
  <si>
    <t>ИП Д.Б. Ахвледиани</t>
  </si>
  <si>
    <t>01</t>
  </si>
  <si>
    <t>21.01.05-28.12.06</t>
  </si>
  <si>
    <t>02</t>
  </si>
  <si>
    <t>02.03.05-28.02.07</t>
  </si>
  <si>
    <t>03</t>
  </si>
  <si>
    <t>06.04.05-31.03.07</t>
  </si>
  <si>
    <t>04</t>
  </si>
  <si>
    <t>30.05.05-28.12.07</t>
  </si>
  <si>
    <t>06</t>
  </si>
  <si>
    <t>27.07.05-28.12.07</t>
  </si>
  <si>
    <t>19.02.01-31.12.06</t>
  </si>
  <si>
    <t>14.06.01-31.12.06</t>
  </si>
  <si>
    <t>07</t>
  </si>
  <si>
    <t>14.10.05-28.12.07</t>
  </si>
  <si>
    <t>09</t>
  </si>
  <si>
    <t>16.12.05-28.12.07</t>
  </si>
  <si>
    <t>27.01.04-28.12.06</t>
  </si>
  <si>
    <t>04.03.04-28.12.06</t>
  </si>
  <si>
    <t>05.10.04-28.12.06</t>
  </si>
  <si>
    <t>07.02.06-28.12.07</t>
  </si>
  <si>
    <t>Утвержденный план возврата на 1 полугодие 2006 года</t>
  </si>
  <si>
    <t>17.05.06-31.12.07</t>
  </si>
  <si>
    <t>Предоставление и погашение</t>
  </si>
  <si>
    <t xml:space="preserve">кредитов  из бюджета города </t>
  </si>
  <si>
    <t>Приложение № 8</t>
  </si>
  <si>
    <r>
      <t xml:space="preserve">по состоянию </t>
    </r>
    <r>
      <rPr>
        <b/>
        <sz val="14"/>
        <color indexed="10"/>
        <rFont val="Times New Roman"/>
        <family val="1"/>
      </rPr>
      <t>на 01.07.2006</t>
    </r>
  </si>
  <si>
    <r>
      <t xml:space="preserve">Задолженность по состоянию на </t>
    </r>
    <r>
      <rPr>
        <b/>
        <sz val="14"/>
        <rFont val="Times New Roman"/>
        <family val="1"/>
      </rPr>
      <t>01.01.2006</t>
    </r>
  </si>
  <si>
    <r>
      <t>Выдано кредита за</t>
    </r>
    <r>
      <rPr>
        <b/>
        <sz val="14"/>
        <rFont val="Times New Roman"/>
        <family val="1"/>
      </rPr>
      <t xml:space="preserve"> 2006</t>
    </r>
  </si>
  <si>
    <r>
      <t xml:space="preserve">Погашено кредита за </t>
    </r>
    <r>
      <rPr>
        <b/>
        <sz val="14"/>
        <rFont val="Times New Roman"/>
        <family val="1"/>
      </rPr>
      <t>2006</t>
    </r>
  </si>
  <si>
    <r>
      <t xml:space="preserve">Задолженность по состоянию на </t>
    </r>
    <r>
      <rPr>
        <b/>
        <sz val="14"/>
        <rFont val="Times New Roman"/>
        <family val="1"/>
      </rPr>
      <t>01.07.2006</t>
    </r>
  </si>
  <si>
    <t>к решению Думы города</t>
  </si>
  <si>
    <t>от 26.09.2006 № 183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</si>
</sst>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_ ;\-#,##0\ "/>
    <numFmt numFmtId="174" formatCode="d\ mmm\ yy"/>
    <numFmt numFmtId="175" formatCode="d\ mmmm\,\ yyyy"/>
    <numFmt numFmtId="176" formatCode="d/m"/>
    <numFmt numFmtId="177" formatCode="d\ mmm"/>
    <numFmt numFmtId="178" formatCode="d/m/yy"/>
    <numFmt numFmtId="179" formatCode="#,##0.0"/>
    <numFmt numFmtId="180" formatCode="_-* #,##0.0&quot;р.&quot;_-;\-* #,##0.0&quot;р.&quot;_-;_-* &quot;-&quot;&quot;р.&quot;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%"/>
    <numFmt numFmtId="185" formatCode="_-* #,##0.000_р_._-;\-* #,##0.000_р_._-;_-* &quot;-&quot;???_р_._-;_-@_-"/>
    <numFmt numFmtId="186" formatCode="_-* #,##0.00000_р_._-;\-* #,##0.00000_р_._-;_-* &quot;-&quot;?????_р_._-;_-@_-"/>
    <numFmt numFmtId="187" formatCode="_-* #,##0.00000000_р_._-;\-* #,##0.00000000_р_._-;_-* &quot;-&quot;????????_р_._-;_-@_-"/>
    <numFmt numFmtId="188" formatCode="_-* #,##0.0000000_р_._-;\-* #,##0.0000000_р_._-;_-* &quot;-&quot;???????_р_._-;_-@_-"/>
    <numFmt numFmtId="189" formatCode="_-* #,##0.0000_р_._-;\-* #,##0.0000_р_._-;_-* &quot;-&quot;????_р_._-;_-@_-"/>
    <numFmt numFmtId="190" formatCode="#,##0_р_.;[Red]#,##0_р_."/>
    <numFmt numFmtId="191" formatCode="0_ ;\-0\ "/>
  </numFmts>
  <fonts count="1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 shrinkToFit="1"/>
    </xf>
    <xf numFmtId="3" fontId="4" fillId="0" borderId="4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/>
    </xf>
    <xf numFmtId="4" fontId="4" fillId="0" borderId="4" xfId="0" applyNumberFormat="1" applyFont="1" applyFill="1" applyBorder="1" applyAlignment="1">
      <alignment horizontal="right"/>
    </xf>
    <xf numFmtId="4" fontId="8" fillId="0" borderId="4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3" fontId="4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 horizontal="right"/>
    </xf>
    <xf numFmtId="4" fontId="8" fillId="0" borderId="3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3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/>
    </xf>
    <xf numFmtId="4" fontId="4" fillId="0" borderId="5" xfId="0" applyNumberFormat="1" applyFont="1" applyFill="1" applyBorder="1" applyAlignment="1">
      <alignment horizontal="right"/>
    </xf>
    <xf numFmtId="4" fontId="8" fillId="0" borderId="5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3" fontId="9" fillId="0" borderId="6" xfId="0" applyNumberFormat="1" applyFont="1" applyFill="1" applyBorder="1" applyAlignment="1">
      <alignment horizontal="right"/>
    </xf>
    <xf numFmtId="4" fontId="9" fillId="0" borderId="6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3" fontId="4" fillId="0" borderId="7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/>
    </xf>
    <xf numFmtId="4" fontId="4" fillId="0" borderId="7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90" zoomScaleNormal="90" zoomScaleSheetLayoutView="100"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4" sqref="D4"/>
    </sheetView>
  </sheetViews>
  <sheetFormatPr defaultColWidth="9.00390625" defaultRowHeight="12.75"/>
  <cols>
    <col min="1" max="1" width="4.00390625" style="1" customWidth="1"/>
    <col min="2" max="2" width="6.875" style="1" customWidth="1"/>
    <col min="3" max="3" width="23.375" style="1" customWidth="1"/>
    <col min="4" max="4" width="23.00390625" style="1" customWidth="1"/>
    <col min="5" max="5" width="18.625" style="1" customWidth="1"/>
    <col min="6" max="6" width="15.875" style="1" customWidth="1"/>
    <col min="7" max="7" width="17.25390625" style="1" hidden="1" customWidth="1"/>
    <col min="8" max="8" width="17.875" style="1" customWidth="1"/>
    <col min="9" max="9" width="17.25390625" style="1" customWidth="1"/>
    <col min="10" max="10" width="17.25390625" style="1" hidden="1" customWidth="1"/>
    <col min="11" max="16384" width="9.125" style="1" customWidth="1"/>
  </cols>
  <sheetData>
    <row r="1" spans="1:10" ht="18.75">
      <c r="A1" s="6"/>
      <c r="B1" s="6"/>
      <c r="C1" s="6"/>
      <c r="D1" s="6"/>
      <c r="E1" s="6"/>
      <c r="F1" s="6"/>
      <c r="G1" s="6"/>
      <c r="H1" s="6" t="s">
        <v>41</v>
      </c>
      <c r="I1" s="6"/>
      <c r="J1" s="6"/>
    </row>
    <row r="2" spans="1:10" ht="18.75">
      <c r="A2" s="6"/>
      <c r="B2" s="6"/>
      <c r="C2" s="6"/>
      <c r="D2" s="6"/>
      <c r="E2" s="6"/>
      <c r="F2" s="6"/>
      <c r="G2" s="6"/>
      <c r="H2" s="6" t="s">
        <v>47</v>
      </c>
      <c r="I2" s="6"/>
      <c r="J2" s="6"/>
    </row>
    <row r="3" spans="1:10" ht="18.75">
      <c r="A3" s="6"/>
      <c r="B3" s="6"/>
      <c r="C3" s="6"/>
      <c r="D3" s="6"/>
      <c r="E3" s="6"/>
      <c r="F3" s="6"/>
      <c r="G3" s="6"/>
      <c r="H3" s="6" t="s">
        <v>48</v>
      </c>
      <c r="I3" s="6"/>
      <c r="J3" s="6"/>
    </row>
    <row r="4" spans="1:10" ht="18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8.75">
      <c r="A5" s="54" t="s">
        <v>39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18.75">
      <c r="A6" s="54" t="s">
        <v>40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18.75">
      <c r="A7" s="54" t="s">
        <v>42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19.5" thickBot="1">
      <c r="A8" s="7"/>
      <c r="B8" s="6"/>
      <c r="C8" s="6"/>
      <c r="D8" s="6"/>
      <c r="E8" s="8"/>
      <c r="F8" s="8"/>
      <c r="G8" s="8"/>
      <c r="H8" s="8"/>
      <c r="I8" s="8"/>
      <c r="J8" s="6"/>
    </row>
    <row r="9" spans="1:10" ht="95.25" customHeight="1">
      <c r="A9" s="9" t="s">
        <v>11</v>
      </c>
      <c r="B9" s="9" t="s">
        <v>12</v>
      </c>
      <c r="C9" s="9" t="s">
        <v>13</v>
      </c>
      <c r="D9" s="9" t="s">
        <v>14</v>
      </c>
      <c r="E9" s="9" t="s">
        <v>43</v>
      </c>
      <c r="F9" s="9" t="s">
        <v>44</v>
      </c>
      <c r="G9" s="9" t="s">
        <v>37</v>
      </c>
      <c r="H9" s="9" t="s">
        <v>45</v>
      </c>
      <c r="I9" s="9" t="s">
        <v>46</v>
      </c>
      <c r="J9" s="9" t="s">
        <v>15</v>
      </c>
    </row>
    <row r="10" spans="1:10" ht="19.5" thickBo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</row>
    <row r="11" spans="1:10" ht="18.75">
      <c r="A11" s="11"/>
      <c r="B11" s="11"/>
      <c r="C11" s="11"/>
      <c r="D11" s="11"/>
      <c r="E11" s="12"/>
      <c r="F11" s="13"/>
      <c r="G11" s="12"/>
      <c r="H11" s="12"/>
      <c r="I11" s="13"/>
      <c r="J11" s="13"/>
    </row>
    <row r="12" spans="1:10" ht="37.5">
      <c r="A12" s="14">
        <v>1</v>
      </c>
      <c r="B12" s="14">
        <v>24</v>
      </c>
      <c r="C12" s="15" t="s">
        <v>16</v>
      </c>
      <c r="D12" s="16" t="s">
        <v>3</v>
      </c>
      <c r="E12" s="17">
        <v>734000</v>
      </c>
      <c r="F12" s="18"/>
      <c r="G12" s="17">
        <f>66000+66000</f>
        <v>132000</v>
      </c>
      <c r="H12" s="17"/>
      <c r="I12" s="19">
        <f>E12+F12-H12</f>
        <v>734000</v>
      </c>
      <c r="J12" s="19">
        <f>H12-G12</f>
        <v>-132000</v>
      </c>
    </row>
    <row r="13" spans="1:10" ht="18.75">
      <c r="A13" s="11"/>
      <c r="B13" s="11"/>
      <c r="C13" s="20"/>
      <c r="D13" s="21"/>
      <c r="E13" s="22"/>
      <c r="F13" s="23"/>
      <c r="G13" s="22"/>
      <c r="H13" s="22"/>
      <c r="I13" s="24"/>
      <c r="J13" s="24"/>
    </row>
    <row r="14" spans="1:10" ht="18.75">
      <c r="A14" s="11">
        <v>2</v>
      </c>
      <c r="B14" s="11">
        <v>1</v>
      </c>
      <c r="C14" s="20" t="s">
        <v>4</v>
      </c>
      <c r="D14" s="21" t="s">
        <v>27</v>
      </c>
      <c r="E14" s="22">
        <f>850000</f>
        <v>850000</v>
      </c>
      <c r="F14" s="23"/>
      <c r="G14" s="22"/>
      <c r="H14" s="22"/>
      <c r="I14" s="19">
        <f>E14+F14-H14</f>
        <v>850000</v>
      </c>
      <c r="J14" s="19">
        <f>H14-G14</f>
        <v>0</v>
      </c>
    </row>
    <row r="15" spans="1:10" ht="18.75">
      <c r="A15" s="25"/>
      <c r="B15" s="25"/>
      <c r="C15" s="26"/>
      <c r="D15" s="27"/>
      <c r="E15" s="28"/>
      <c r="F15" s="29"/>
      <c r="G15" s="28"/>
      <c r="H15" s="28"/>
      <c r="I15" s="30"/>
      <c r="J15" s="30"/>
    </row>
    <row r="16" spans="1:10" ht="18.75">
      <c r="A16" s="14">
        <v>3</v>
      </c>
      <c r="B16" s="14">
        <v>8</v>
      </c>
      <c r="C16" s="31" t="s">
        <v>4</v>
      </c>
      <c r="D16" s="16" t="s">
        <v>28</v>
      </c>
      <c r="E16" s="17">
        <f>950000</f>
        <v>950000</v>
      </c>
      <c r="F16" s="18"/>
      <c r="G16" s="17"/>
      <c r="H16" s="17"/>
      <c r="I16" s="19">
        <f>E16+F16-H16</f>
        <v>950000</v>
      </c>
      <c r="J16" s="19">
        <f>H16-G16</f>
        <v>0</v>
      </c>
    </row>
    <row r="17" spans="1:10" ht="18.75">
      <c r="A17" s="11"/>
      <c r="B17" s="11"/>
      <c r="C17" s="20"/>
      <c r="D17" s="21"/>
      <c r="E17" s="22"/>
      <c r="F17" s="23"/>
      <c r="G17" s="22"/>
      <c r="H17" s="22"/>
      <c r="I17" s="24"/>
      <c r="J17" s="24"/>
    </row>
    <row r="18" spans="1:10" ht="18.75">
      <c r="A18" s="14">
        <v>4</v>
      </c>
      <c r="B18" s="14">
        <v>14</v>
      </c>
      <c r="C18" s="31" t="s">
        <v>5</v>
      </c>
      <c r="D18" s="16" t="s">
        <v>6</v>
      </c>
      <c r="E18" s="17">
        <v>430100</v>
      </c>
      <c r="F18" s="18"/>
      <c r="G18" s="17">
        <f>53800+53800</f>
        <v>107600</v>
      </c>
      <c r="H18" s="17">
        <v>53800</v>
      </c>
      <c r="I18" s="19">
        <f>E18+F18-H18</f>
        <v>376300</v>
      </c>
      <c r="J18" s="19">
        <f>H18-G18</f>
        <v>-53800</v>
      </c>
    </row>
    <row r="19" spans="1:10" ht="18.75">
      <c r="A19" s="25"/>
      <c r="B19" s="25"/>
      <c r="C19" s="32"/>
      <c r="D19" s="27"/>
      <c r="E19" s="28"/>
      <c r="F19" s="29"/>
      <c r="G19" s="28"/>
      <c r="H19" s="28"/>
      <c r="I19" s="30"/>
      <c r="J19" s="30"/>
    </row>
    <row r="20" spans="1:10" ht="18.75">
      <c r="A20" s="53" t="s">
        <v>7</v>
      </c>
      <c r="B20" s="53"/>
      <c r="C20" s="53"/>
      <c r="D20" s="33"/>
      <c r="E20" s="34">
        <f aca="true" t="shared" si="0" ref="E20:J20">SUM(E11:E19)</f>
        <v>2964100</v>
      </c>
      <c r="F20" s="34">
        <f t="shared" si="0"/>
        <v>0</v>
      </c>
      <c r="G20" s="34">
        <f t="shared" si="0"/>
        <v>239600</v>
      </c>
      <c r="H20" s="34">
        <f t="shared" si="0"/>
        <v>53800</v>
      </c>
      <c r="I20" s="34">
        <f t="shared" si="0"/>
        <v>2910300</v>
      </c>
      <c r="J20" s="34">
        <f t="shared" si="0"/>
        <v>-185800</v>
      </c>
    </row>
    <row r="21" spans="1:10" ht="18.75">
      <c r="A21" s="11"/>
      <c r="B21" s="11"/>
      <c r="C21" s="11"/>
      <c r="D21" s="35"/>
      <c r="E21" s="22"/>
      <c r="F21" s="23"/>
      <c r="G21" s="22"/>
      <c r="H21" s="22"/>
      <c r="I21" s="24"/>
      <c r="J21" s="24"/>
    </row>
    <row r="22" spans="1:10" ht="18.75">
      <c r="A22" s="14">
        <v>1</v>
      </c>
      <c r="B22" s="36">
        <v>1</v>
      </c>
      <c r="C22" s="37" t="s">
        <v>1</v>
      </c>
      <c r="D22" s="38" t="s">
        <v>33</v>
      </c>
      <c r="E22" s="17">
        <v>129139.08</v>
      </c>
      <c r="F22" s="18"/>
      <c r="G22" s="17"/>
      <c r="H22" s="17">
        <v>129139.08</v>
      </c>
      <c r="I22" s="19">
        <f aca="true" t="shared" si="1" ref="I22:I36">E22+F22-H22</f>
        <v>0</v>
      </c>
      <c r="J22" s="19"/>
    </row>
    <row r="23" spans="1:10" ht="18.75">
      <c r="A23" s="39">
        <v>2</v>
      </c>
      <c r="B23" s="40">
        <v>2</v>
      </c>
      <c r="C23" s="41" t="s">
        <v>1</v>
      </c>
      <c r="D23" s="42" t="s">
        <v>34</v>
      </c>
      <c r="E23" s="43">
        <v>2000000</v>
      </c>
      <c r="F23" s="44"/>
      <c r="G23" s="43"/>
      <c r="H23" s="43">
        <f>906800+1093200</f>
        <v>2000000</v>
      </c>
      <c r="I23" s="45">
        <f t="shared" si="1"/>
        <v>0</v>
      </c>
      <c r="J23" s="45"/>
    </row>
    <row r="24" spans="1:10" ht="18.75">
      <c r="A24" s="39">
        <v>3</v>
      </c>
      <c r="B24" s="40">
        <v>6</v>
      </c>
      <c r="C24" s="41" t="s">
        <v>1</v>
      </c>
      <c r="D24" s="42" t="s">
        <v>2</v>
      </c>
      <c r="E24" s="43">
        <v>2050579</v>
      </c>
      <c r="F24" s="44"/>
      <c r="G24" s="43"/>
      <c r="H24" s="43">
        <f>179000+950000+921579</f>
        <v>2050579</v>
      </c>
      <c r="I24" s="45">
        <f t="shared" si="1"/>
        <v>0</v>
      </c>
      <c r="J24" s="45"/>
    </row>
    <row r="25" spans="1:10" ht="18.75">
      <c r="A25" s="39">
        <v>4</v>
      </c>
      <c r="B25" s="40">
        <v>7</v>
      </c>
      <c r="C25" s="41" t="s">
        <v>1</v>
      </c>
      <c r="D25" s="42" t="s">
        <v>8</v>
      </c>
      <c r="E25" s="43">
        <v>2006233</v>
      </c>
      <c r="F25" s="44"/>
      <c r="G25" s="43"/>
      <c r="H25" s="43">
        <v>2006233</v>
      </c>
      <c r="I25" s="45">
        <f t="shared" si="1"/>
        <v>0</v>
      </c>
      <c r="J25" s="45"/>
    </row>
    <row r="26" spans="1:10" ht="18.75">
      <c r="A26" s="39">
        <v>5</v>
      </c>
      <c r="B26" s="40">
        <v>11</v>
      </c>
      <c r="C26" s="41" t="s">
        <v>1</v>
      </c>
      <c r="D26" s="42" t="s">
        <v>35</v>
      </c>
      <c r="E26" s="43">
        <v>2749000</v>
      </c>
      <c r="F26" s="44"/>
      <c r="G26" s="43"/>
      <c r="H26" s="43">
        <f>72767+506233+817000+537000+410000+406000</f>
        <v>2749000</v>
      </c>
      <c r="I26" s="19">
        <f t="shared" si="1"/>
        <v>0</v>
      </c>
      <c r="J26" s="19"/>
    </row>
    <row r="27" spans="1:10" ht="18.75">
      <c r="A27" s="39">
        <v>6</v>
      </c>
      <c r="B27" s="40">
        <v>12</v>
      </c>
      <c r="C27" s="41" t="s">
        <v>1</v>
      </c>
      <c r="D27" s="42" t="s">
        <v>10</v>
      </c>
      <c r="E27" s="43">
        <v>2000000</v>
      </c>
      <c r="F27" s="44"/>
      <c r="G27" s="43"/>
      <c r="H27" s="43">
        <f>690000+880000+430000</f>
        <v>2000000</v>
      </c>
      <c r="I27" s="19">
        <f t="shared" si="1"/>
        <v>0</v>
      </c>
      <c r="J27" s="19"/>
    </row>
    <row r="28" spans="1:10" ht="18.75">
      <c r="A28" s="14">
        <v>7</v>
      </c>
      <c r="B28" s="36" t="s">
        <v>17</v>
      </c>
      <c r="C28" s="37" t="s">
        <v>1</v>
      </c>
      <c r="D28" s="38" t="s">
        <v>18</v>
      </c>
      <c r="E28" s="17">
        <v>2000000</v>
      </c>
      <c r="F28" s="18"/>
      <c r="G28" s="17"/>
      <c r="H28" s="17">
        <f>500000+250000</f>
        <v>750000</v>
      </c>
      <c r="I28" s="19">
        <f t="shared" si="1"/>
        <v>1250000</v>
      </c>
      <c r="J28" s="19"/>
    </row>
    <row r="29" spans="1:10" ht="18.75">
      <c r="A29" s="14">
        <v>8</v>
      </c>
      <c r="B29" s="36" t="s">
        <v>19</v>
      </c>
      <c r="C29" s="37" t="s">
        <v>1</v>
      </c>
      <c r="D29" s="38" t="s">
        <v>20</v>
      </c>
      <c r="E29" s="17">
        <v>1850000</v>
      </c>
      <c r="F29" s="18"/>
      <c r="G29" s="17"/>
      <c r="H29" s="17"/>
      <c r="I29" s="19">
        <f t="shared" si="1"/>
        <v>1850000</v>
      </c>
      <c r="J29" s="19"/>
    </row>
    <row r="30" spans="1:10" ht="18.75">
      <c r="A30" s="14">
        <v>9</v>
      </c>
      <c r="B30" s="36" t="s">
        <v>21</v>
      </c>
      <c r="C30" s="37" t="s">
        <v>1</v>
      </c>
      <c r="D30" s="38" t="s">
        <v>22</v>
      </c>
      <c r="E30" s="17">
        <v>5000000</v>
      </c>
      <c r="F30" s="18"/>
      <c r="G30" s="17"/>
      <c r="H30" s="17"/>
      <c r="I30" s="19">
        <f t="shared" si="1"/>
        <v>5000000</v>
      </c>
      <c r="J30" s="19"/>
    </row>
    <row r="31" spans="1:10" ht="18.75">
      <c r="A31" s="39">
        <v>10</v>
      </c>
      <c r="B31" s="40" t="s">
        <v>23</v>
      </c>
      <c r="C31" s="46" t="s">
        <v>1</v>
      </c>
      <c r="D31" s="47" t="s">
        <v>24</v>
      </c>
      <c r="E31" s="43">
        <v>5000000</v>
      </c>
      <c r="F31" s="44"/>
      <c r="G31" s="43"/>
      <c r="H31" s="43"/>
      <c r="I31" s="19">
        <f t="shared" si="1"/>
        <v>5000000</v>
      </c>
      <c r="J31" s="45"/>
    </row>
    <row r="32" spans="1:10" ht="18.75">
      <c r="A32" s="39">
        <v>11</v>
      </c>
      <c r="B32" s="40" t="s">
        <v>25</v>
      </c>
      <c r="C32" s="46" t="s">
        <v>1</v>
      </c>
      <c r="D32" s="47" t="s">
        <v>26</v>
      </c>
      <c r="E32" s="43">
        <v>5000000</v>
      </c>
      <c r="F32" s="44"/>
      <c r="G32" s="43"/>
      <c r="H32" s="43"/>
      <c r="I32" s="19">
        <f t="shared" si="1"/>
        <v>5000000</v>
      </c>
      <c r="J32" s="45"/>
    </row>
    <row r="33" spans="1:10" ht="18.75">
      <c r="A33" s="39">
        <v>12</v>
      </c>
      <c r="B33" s="40" t="s">
        <v>29</v>
      </c>
      <c r="C33" s="46" t="s">
        <v>1</v>
      </c>
      <c r="D33" s="47" t="s">
        <v>30</v>
      </c>
      <c r="E33" s="43">
        <v>3000000</v>
      </c>
      <c r="F33" s="44"/>
      <c r="G33" s="43"/>
      <c r="H33" s="43"/>
      <c r="I33" s="45">
        <f t="shared" si="1"/>
        <v>3000000</v>
      </c>
      <c r="J33" s="45"/>
    </row>
    <row r="34" spans="1:10" ht="18.75">
      <c r="A34" s="39">
        <v>13</v>
      </c>
      <c r="B34" s="40" t="s">
        <v>31</v>
      </c>
      <c r="C34" s="46" t="s">
        <v>1</v>
      </c>
      <c r="D34" s="47" t="s">
        <v>32</v>
      </c>
      <c r="E34" s="43">
        <v>510780</v>
      </c>
      <c r="F34" s="44"/>
      <c r="G34" s="43"/>
      <c r="H34" s="43"/>
      <c r="I34" s="45">
        <f t="shared" si="1"/>
        <v>510780</v>
      </c>
      <c r="J34" s="45"/>
    </row>
    <row r="35" spans="1:10" ht="18.75">
      <c r="A35" s="39">
        <v>14</v>
      </c>
      <c r="B35" s="40" t="s">
        <v>17</v>
      </c>
      <c r="C35" s="46" t="s">
        <v>1</v>
      </c>
      <c r="D35" s="47" t="s">
        <v>36</v>
      </c>
      <c r="E35" s="43">
        <v>0</v>
      </c>
      <c r="F35" s="44">
        <f>200000+200000+300000+200000+100000</f>
        <v>1000000</v>
      </c>
      <c r="G35" s="43"/>
      <c r="H35" s="43"/>
      <c r="I35" s="45">
        <f t="shared" si="1"/>
        <v>1000000</v>
      </c>
      <c r="J35" s="45"/>
    </row>
    <row r="36" spans="1:10" ht="18.75">
      <c r="A36" s="39">
        <v>15</v>
      </c>
      <c r="B36" s="40" t="s">
        <v>19</v>
      </c>
      <c r="C36" s="46" t="s">
        <v>1</v>
      </c>
      <c r="D36" s="47" t="s">
        <v>38</v>
      </c>
      <c r="E36" s="43">
        <v>0</v>
      </c>
      <c r="F36" s="44">
        <f>300000+200000+300000+200000</f>
        <v>1000000</v>
      </c>
      <c r="G36" s="22"/>
      <c r="H36" s="43"/>
      <c r="I36" s="19">
        <f t="shared" si="1"/>
        <v>1000000</v>
      </c>
      <c r="J36" s="24"/>
    </row>
    <row r="37" spans="1:10" ht="18.75">
      <c r="A37" s="11"/>
      <c r="B37" s="48"/>
      <c r="C37" s="20"/>
      <c r="D37" s="49"/>
      <c r="E37" s="22"/>
      <c r="F37" s="23"/>
      <c r="G37" s="22"/>
      <c r="H37" s="22"/>
      <c r="I37" s="24"/>
      <c r="J37" s="24"/>
    </row>
    <row r="38" spans="1:10" ht="18.75">
      <c r="A38" s="11"/>
      <c r="B38" s="48"/>
      <c r="C38" s="50"/>
      <c r="D38" s="35"/>
      <c r="E38" s="22"/>
      <c r="F38" s="23"/>
      <c r="G38" s="22"/>
      <c r="H38" s="22"/>
      <c r="I38" s="24"/>
      <c r="J38" s="24"/>
    </row>
    <row r="39" spans="1:10" ht="18.75">
      <c r="A39" s="53" t="s">
        <v>9</v>
      </c>
      <c r="B39" s="53"/>
      <c r="C39" s="53"/>
      <c r="D39" s="51"/>
      <c r="E39" s="34">
        <f>SUM(E21:E38)</f>
        <v>33295731.08</v>
      </c>
      <c r="F39" s="34">
        <f>SUM(F21:F38)</f>
        <v>2000000</v>
      </c>
      <c r="G39" s="52">
        <f>3000000-2000000</f>
        <v>1000000</v>
      </c>
      <c r="H39" s="34">
        <f>SUM(H21:H38)</f>
        <v>11684951.08</v>
      </c>
      <c r="I39" s="34">
        <f>E39+F39-H39</f>
        <v>23610780</v>
      </c>
      <c r="J39" s="34">
        <f>H39-G39</f>
        <v>10684951.08</v>
      </c>
    </row>
    <row r="40" spans="1:10" ht="18.75">
      <c r="A40" s="53" t="s">
        <v>0</v>
      </c>
      <c r="B40" s="53"/>
      <c r="C40" s="53"/>
      <c r="D40" s="51"/>
      <c r="E40" s="34">
        <f>E20+E39</f>
        <v>36259831.08</v>
      </c>
      <c r="F40" s="34">
        <f>F20+F39</f>
        <v>2000000</v>
      </c>
      <c r="G40" s="34">
        <f>SUM(G20+G39)</f>
        <v>1239600</v>
      </c>
      <c r="H40" s="34">
        <f>SUM(H20+H39)</f>
        <v>11738751.08</v>
      </c>
      <c r="I40" s="34">
        <f>E40+F40-H40</f>
        <v>26521080</v>
      </c>
      <c r="J40" s="34">
        <f>H40-G40</f>
        <v>10499151.08</v>
      </c>
    </row>
    <row r="41" spans="1:9" ht="13.5">
      <c r="A41" s="2"/>
      <c r="B41" s="2"/>
      <c r="C41" s="3"/>
      <c r="D41" s="4"/>
      <c r="E41" s="5"/>
      <c r="F41" s="4"/>
      <c r="G41" s="5"/>
      <c r="H41" s="5"/>
      <c r="I41" s="5"/>
    </row>
  </sheetData>
  <mergeCells count="6">
    <mergeCell ref="A40:C40"/>
    <mergeCell ref="A20:C20"/>
    <mergeCell ref="A39:C39"/>
    <mergeCell ref="A5:J5"/>
    <mergeCell ref="A6:J6"/>
    <mergeCell ref="A7:J7"/>
  </mergeCells>
  <printOptions horizontalCentered="1"/>
  <pageMargins left="0.1968503937007874" right="0.1968503937007874" top="0.4330708661417323" bottom="0.5905511811023623" header="0.31496062992125984" footer="0.196850393700787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Сергеевна</dc:creator>
  <cp:keywords/>
  <dc:description/>
  <cp:lastModifiedBy>Duma1</cp:lastModifiedBy>
  <cp:lastPrinted>2006-09-27T11:53:57Z</cp:lastPrinted>
  <dcterms:created xsi:type="dcterms:W3CDTF">2003-10-20T06:06:10Z</dcterms:created>
  <dcterms:modified xsi:type="dcterms:W3CDTF">2006-09-27T11:54:13Z</dcterms:modified>
  <cp:category/>
  <cp:version/>
  <cp:contentType/>
  <cp:contentStatus/>
</cp:coreProperties>
</file>