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285" windowHeight="8130" activeTab="0"/>
  </bookViews>
  <sheets>
    <sheet name="Приложение к Думе от апреля 201" sheetId="1" r:id="rId1"/>
  </sheets>
  <definedNames/>
  <calcPr fullCalcOnLoad="1"/>
</workbook>
</file>

<file path=xl/sharedStrings.xml><?xml version="1.0" encoding="utf-8"?>
<sst xmlns="http://schemas.openxmlformats.org/spreadsheetml/2006/main" count="186" uniqueCount="68">
  <si>
    <t>в том числе:</t>
  </si>
  <si>
    <t>по водоснабжению</t>
  </si>
  <si>
    <t>по водоотведению</t>
  </si>
  <si>
    <t>1.</t>
  </si>
  <si>
    <t>2.</t>
  </si>
  <si>
    <t xml:space="preserve">Внедрение автоматизированной системы управления предприятием (АСУП) </t>
  </si>
  <si>
    <t>Ограждение территории водозабора "Южный"</t>
  </si>
  <si>
    <t>Реконструкция ВОС-8000</t>
  </si>
  <si>
    <t>Реконструкция сетей водоснабжения</t>
  </si>
  <si>
    <t>п/п</t>
  </si>
  <si>
    <t>Закупка канализационно-очистных сооружений блочного типа в мкр. Южный</t>
  </si>
  <si>
    <t>Автоматизированная система управления системы водоотведения, включая ГКНС, КНС-4, КНС-7, КНС-8</t>
  </si>
  <si>
    <t>Реконструкция канализационно - очистных</t>
  </si>
  <si>
    <t>сооружений (КОС-15000м3/сут)</t>
  </si>
  <si>
    <t xml:space="preserve">Реконструкция сетей канализации </t>
  </si>
  <si>
    <t>№</t>
  </si>
  <si>
    <t>2008-2018гг</t>
  </si>
  <si>
    <t>2008 год</t>
  </si>
  <si>
    <t>собираемости</t>
  </si>
  <si>
    <t>Планируемые финансовые затраты  ( тыс.руб.)</t>
  </si>
  <si>
    <t>в  том  числе :</t>
  </si>
  <si>
    <t xml:space="preserve">Всего 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</si>
  <si>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</si>
  <si>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</si>
  <si>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</si>
  <si>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</si>
  <si>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</si>
  <si>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</si>
  <si>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</si>
  <si>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</si>
  <si>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</si>
  <si>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</si>
  <si>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Наименование показателей</t>
  </si>
  <si>
    <t>I. Амортизация</t>
  </si>
  <si>
    <t xml:space="preserve">Увеличение амортизации за </t>
  </si>
  <si>
    <t>счет ввода</t>
  </si>
  <si>
    <t>Собираемость платежей</t>
  </si>
  <si>
    <t>по квартплате</t>
  </si>
  <si>
    <t>II. Амортизация  с учетом</t>
  </si>
  <si>
    <t>III. Кредитная линия</t>
  </si>
  <si>
    <t>IV. Погашение кредита</t>
  </si>
  <si>
    <t>бюджет округа</t>
  </si>
  <si>
    <t>бюджет города</t>
  </si>
  <si>
    <t>средства предприятия</t>
  </si>
  <si>
    <t>а) проценты по кредиту</t>
  </si>
  <si>
    <t>б) основной долг</t>
  </si>
  <si>
    <t>средства предприятия в т.ч:</t>
  </si>
  <si>
    <t>V. Мероприятия</t>
  </si>
  <si>
    <t>погашение основного долга:</t>
  </si>
  <si>
    <t>Ввод объектов в эксплуатацию</t>
  </si>
  <si>
    <t xml:space="preserve">по водоснабжению </t>
  </si>
  <si>
    <t xml:space="preserve">Модернизация производства с внедрением энергосберегающего оборудования </t>
  </si>
  <si>
    <t>Замена фильтрующего материала нового поколения типа АГ в количестве 15 тн.на ВОС-15000 г.Радужный</t>
  </si>
  <si>
    <t xml:space="preserve">Реконструкция ВОС мкр.Южный </t>
  </si>
  <si>
    <t>Ввод объекта в эксплуатацию</t>
  </si>
  <si>
    <t>Водоснабжение</t>
  </si>
  <si>
    <t>Итого по водоснабжению</t>
  </si>
  <si>
    <t xml:space="preserve">Водоотведение </t>
  </si>
  <si>
    <t>Модернизация технологического оборудования (закупка механических решеток, замена насосного оборудования замена запорной арматуры с эл.приводом, усовершенствование вентиляционной системы  КНС-4, КНС-8, ГКНС)</t>
  </si>
  <si>
    <t>Итого по водоотведению</t>
  </si>
  <si>
    <t>- за счет амортизации</t>
  </si>
  <si>
    <t>- за счет инвестиц.надбавки</t>
  </si>
  <si>
    <t>ВСЕГО по предприятию:</t>
  </si>
  <si>
    <t xml:space="preserve">Внедрение автоматизированой системы управления скважинами водозаборов с установкой погружных насосов: Кедровый,ВОС-5000, Южный </t>
  </si>
  <si>
    <t>Инвестиционная программа УМП " Горводоканал" по комплексному развитию систем водоснабжения и водоотведения г. Радужный на 2008-2018 годы</t>
  </si>
  <si>
    <t>Приложение № 2</t>
  </si>
  <si>
    <t>к решению Думы города</t>
  </si>
  <si>
    <t>от 31.05.2012 № 277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</si>
</sst>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0.00000"/>
    <numFmt numFmtId="169" formatCode="0.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[$-FC19]d\ mmmm\ yyyy\ &quot;г.&quot;"/>
    <numFmt numFmtId="177" formatCode="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9"/>
      <name val="Arial"/>
      <family val="2"/>
    </font>
    <font>
      <b/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22" xfId="0" applyBorder="1" applyAlignment="1">
      <alignment/>
    </xf>
    <xf numFmtId="0" fontId="2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1" fontId="32" fillId="0" borderId="18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31" fillId="0" borderId="32" xfId="0" applyFont="1" applyBorder="1" applyAlignment="1">
      <alignment horizontal="center"/>
    </xf>
    <xf numFmtId="0" fontId="26" fillId="0" borderId="30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0" fillId="0" borderId="34" xfId="0" applyBorder="1" applyAlignment="1">
      <alignment/>
    </xf>
    <xf numFmtId="1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1" fontId="20" fillId="0" borderId="21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29" fillId="0" borderId="37" xfId="0" applyNumberFormat="1" applyFont="1" applyFill="1" applyBorder="1" applyAlignment="1" applyProtection="1">
      <alignment horizontal="left" vertical="center" wrapText="1"/>
      <protection/>
    </xf>
    <xf numFmtId="0" fontId="30" fillId="0" borderId="37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37" xfId="0" applyNumberFormat="1" applyFont="1" applyFill="1" applyBorder="1" applyAlignment="1" applyProtection="1">
      <alignment horizontal="left" vertical="top" wrapText="1"/>
      <protection/>
    </xf>
    <xf numFmtId="0" fontId="24" fillId="0" borderId="10" xfId="0" applyNumberFormat="1" applyFont="1" applyFill="1" applyBorder="1" applyAlignment="1" applyProtection="1">
      <alignment horizontal="left" vertical="top" wrapText="1"/>
      <protection/>
    </xf>
    <xf numFmtId="0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Font="1" applyBorder="1" applyAlignment="1">
      <alignment/>
    </xf>
    <xf numFmtId="0" fontId="34" fillId="0" borderId="36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38" xfId="0" applyFont="1" applyFill="1" applyBorder="1" applyAlignment="1">
      <alignment wrapText="1"/>
    </xf>
    <xf numFmtId="0" fontId="25" fillId="0" borderId="37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1" fontId="0" fillId="0" borderId="21" xfId="0" applyNumberFormat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7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3" fontId="36" fillId="0" borderId="18" xfId="0" applyNumberFormat="1" applyFont="1" applyFill="1" applyBorder="1" applyAlignment="1" applyProtection="1">
      <alignment horizontal="center" vertical="top"/>
      <protection/>
    </xf>
    <xf numFmtId="3" fontId="22" fillId="0" borderId="44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35" fillId="0" borderId="21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1" fontId="22" fillId="24" borderId="18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24" borderId="2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35" fillId="0" borderId="33" xfId="0" applyFont="1" applyBorder="1" applyAlignment="1">
      <alignment horizontal="center"/>
    </xf>
    <xf numFmtId="1" fontId="33" fillId="0" borderId="33" xfId="0" applyNumberFormat="1" applyFont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35" fillId="0" borderId="5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1" fontId="33" fillId="0" borderId="31" xfId="0" applyNumberFormat="1" applyFont="1" applyFill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" fontId="20" fillId="0" borderId="53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1" fontId="22" fillId="0" borderId="54" xfId="0" applyNumberFormat="1" applyFon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4.875" style="0" customWidth="1"/>
    <col min="2" max="2" width="31.625" style="0" customWidth="1"/>
    <col min="3" max="3" width="10.875" style="0" customWidth="1"/>
    <col min="4" max="5" width="8.875" style="0" customWidth="1"/>
    <col min="13" max="13" width="8.125" style="0" customWidth="1"/>
    <col min="14" max="14" width="8.625" style="0" customWidth="1"/>
  </cols>
  <sheetData>
    <row r="1" spans="12:14" ht="12.75">
      <c r="L1" s="149" t="s">
        <v>65</v>
      </c>
      <c r="M1" s="149"/>
      <c r="N1" s="149"/>
    </row>
    <row r="2" spans="12:14" ht="12.75">
      <c r="L2" s="149" t="s">
        <v>66</v>
      </c>
      <c r="M2" s="149"/>
      <c r="N2" s="149"/>
    </row>
    <row r="3" spans="12:14" ht="12.75">
      <c r="L3" s="149" t="s">
        <v>67</v>
      </c>
      <c r="M3" s="149"/>
      <c r="N3" s="149"/>
    </row>
    <row r="4" spans="2:9" ht="12.75">
      <c r="B4" s="1" t="s">
        <v>64</v>
      </c>
      <c r="C4" s="1"/>
      <c r="D4" s="1"/>
      <c r="E4" s="1"/>
      <c r="F4" s="1"/>
      <c r="G4" s="1"/>
      <c r="H4" s="1"/>
      <c r="I4" s="1"/>
    </row>
    <row r="5" spans="2:9" ht="12.75">
      <c r="B5" s="1"/>
      <c r="C5" s="1"/>
      <c r="D5" s="1"/>
      <c r="E5" s="1"/>
      <c r="F5" s="1"/>
      <c r="G5" s="1"/>
      <c r="H5" s="1"/>
      <c r="I5" s="1"/>
    </row>
    <row r="6" ht="13.5" thickBot="1"/>
    <row r="7" spans="1:14" ht="12.75">
      <c r="A7" s="48" t="s">
        <v>15</v>
      </c>
      <c r="B7" s="69" t="s">
        <v>32</v>
      </c>
      <c r="C7" s="39"/>
      <c r="D7" s="39"/>
      <c r="E7" s="39" t="s">
        <v>19</v>
      </c>
      <c r="F7" s="39"/>
      <c r="G7" s="39"/>
      <c r="H7" s="39"/>
      <c r="I7" s="39"/>
      <c r="J7" s="39"/>
      <c r="K7" s="39"/>
      <c r="L7" s="39"/>
      <c r="M7" s="39"/>
      <c r="N7" s="40"/>
    </row>
    <row r="8" spans="1:14" ht="15" customHeight="1">
      <c r="A8" s="49" t="s">
        <v>9</v>
      </c>
      <c r="B8" s="70"/>
      <c r="C8" s="17" t="s">
        <v>21</v>
      </c>
      <c r="D8" s="20"/>
      <c r="E8" s="21"/>
      <c r="F8" s="21"/>
      <c r="G8" s="21" t="s">
        <v>20</v>
      </c>
      <c r="H8" s="21"/>
      <c r="I8" s="21"/>
      <c r="J8" s="21"/>
      <c r="K8" s="21"/>
      <c r="L8" s="21"/>
      <c r="M8" s="21"/>
      <c r="N8" s="41"/>
    </row>
    <row r="9" spans="1:15" ht="15.75" customHeight="1" thickBot="1">
      <c r="A9" s="93"/>
      <c r="B9" s="94"/>
      <c r="C9" s="95" t="s">
        <v>16</v>
      </c>
      <c r="D9" s="46" t="s">
        <v>17</v>
      </c>
      <c r="E9" s="46" t="s">
        <v>22</v>
      </c>
      <c r="F9" s="46" t="s">
        <v>23</v>
      </c>
      <c r="G9" s="46" t="s">
        <v>24</v>
      </c>
      <c r="H9" s="46" t="s">
        <v>25</v>
      </c>
      <c r="I9" s="46" t="s">
        <v>26</v>
      </c>
      <c r="J9" s="46" t="s">
        <v>27</v>
      </c>
      <c r="K9" s="46" t="s">
        <v>28</v>
      </c>
      <c r="L9" s="46" t="s">
        <v>29</v>
      </c>
      <c r="M9" s="46" t="s">
        <v>30</v>
      </c>
      <c r="N9" s="47" t="s">
        <v>31</v>
      </c>
      <c r="O9" s="6"/>
    </row>
    <row r="10" spans="1:15" ht="12.75">
      <c r="A10" s="50"/>
      <c r="B10" s="71"/>
      <c r="C10" s="26"/>
      <c r="D10" s="8"/>
      <c r="E10" s="8"/>
      <c r="F10" s="8"/>
      <c r="G10" s="8"/>
      <c r="H10" s="8"/>
      <c r="I10" s="8"/>
      <c r="J10" s="8"/>
      <c r="K10" s="8"/>
      <c r="L10" s="8"/>
      <c r="M10" s="8"/>
      <c r="N10" s="92"/>
      <c r="O10" s="6"/>
    </row>
    <row r="11" spans="1:16" ht="12.75">
      <c r="A11" s="51"/>
      <c r="B11" s="73" t="s">
        <v>33</v>
      </c>
      <c r="C11" s="1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2"/>
      <c r="O11" s="6"/>
      <c r="P11" s="6"/>
    </row>
    <row r="12" spans="1:16" ht="12.75">
      <c r="A12" s="51" t="s">
        <v>3</v>
      </c>
      <c r="B12" s="72" t="s">
        <v>34</v>
      </c>
      <c r="C12" s="121">
        <f>D12+E12+F12+G12+H12+I12+J12+K12+L12+M12+N12</f>
        <v>298970</v>
      </c>
      <c r="D12" s="126">
        <f>D14+D15</f>
        <v>14444</v>
      </c>
      <c r="E12" s="31">
        <f>E14+E15</f>
        <v>18047</v>
      </c>
      <c r="F12" s="31">
        <f aca="true" t="shared" si="0" ref="F12:N12">F14+F15</f>
        <v>21287</v>
      </c>
      <c r="G12" s="31">
        <f t="shared" si="0"/>
        <v>30649</v>
      </c>
      <c r="H12" s="31">
        <f t="shared" si="0"/>
        <v>30649</v>
      </c>
      <c r="I12" s="31">
        <f t="shared" si="0"/>
        <v>30649</v>
      </c>
      <c r="J12" s="31">
        <f t="shared" si="0"/>
        <v>30649</v>
      </c>
      <c r="K12" s="31">
        <f t="shared" si="0"/>
        <v>30649</v>
      </c>
      <c r="L12" s="31">
        <f t="shared" si="0"/>
        <v>30649</v>
      </c>
      <c r="M12" s="31">
        <f t="shared" si="0"/>
        <v>30649</v>
      </c>
      <c r="N12" s="43">
        <f t="shared" si="0"/>
        <v>30649</v>
      </c>
      <c r="O12" s="6"/>
      <c r="P12" s="6"/>
    </row>
    <row r="13" spans="1:16" ht="15.75" customHeight="1">
      <c r="A13" s="51"/>
      <c r="B13" s="72" t="s">
        <v>35</v>
      </c>
      <c r="C13" s="19"/>
      <c r="D13" s="13"/>
      <c r="E13" s="32">
        <f>E12-D12</f>
        <v>3603</v>
      </c>
      <c r="F13" s="32">
        <f>F12-E12</f>
        <v>3240</v>
      </c>
      <c r="G13" s="32">
        <f>G12-F12</f>
        <v>9362</v>
      </c>
      <c r="H13" s="13"/>
      <c r="I13" s="13"/>
      <c r="J13" s="13"/>
      <c r="K13" s="13"/>
      <c r="L13" s="13"/>
      <c r="M13" s="13"/>
      <c r="N13" s="42"/>
      <c r="O13" s="6"/>
      <c r="P13" s="6"/>
    </row>
    <row r="14" spans="1:16" ht="15" customHeight="1">
      <c r="A14" s="51"/>
      <c r="B14" s="74" t="s">
        <v>50</v>
      </c>
      <c r="C14" s="62">
        <f>D14+E14+F14+G14+H14+I14+J14+K14+L14+M14+N14</f>
        <v>153654</v>
      </c>
      <c r="D14" s="30">
        <v>7095</v>
      </c>
      <c r="E14" s="30">
        <v>9764</v>
      </c>
      <c r="F14" s="30">
        <v>11459</v>
      </c>
      <c r="G14" s="30">
        <v>15667</v>
      </c>
      <c r="H14" s="30">
        <v>15667</v>
      </c>
      <c r="I14" s="30">
        <v>15667</v>
      </c>
      <c r="J14" s="30">
        <v>15667</v>
      </c>
      <c r="K14" s="30">
        <v>15667</v>
      </c>
      <c r="L14" s="30">
        <v>15667</v>
      </c>
      <c r="M14" s="30">
        <v>15667</v>
      </c>
      <c r="N14" s="44">
        <v>15667</v>
      </c>
      <c r="O14" s="6"/>
      <c r="P14" s="6"/>
    </row>
    <row r="15" spans="1:16" ht="15.75" customHeight="1">
      <c r="A15" s="51"/>
      <c r="B15" s="74" t="s">
        <v>2</v>
      </c>
      <c r="C15" s="62">
        <f>D15+E15+F15+G15+H15+I15+J15+K15+L15+M15+N15</f>
        <v>145316</v>
      </c>
      <c r="D15" s="30">
        <v>7349</v>
      </c>
      <c r="E15" s="30">
        <v>8283</v>
      </c>
      <c r="F15" s="30">
        <v>9828</v>
      </c>
      <c r="G15" s="30">
        <v>14982</v>
      </c>
      <c r="H15" s="30">
        <v>14982</v>
      </c>
      <c r="I15" s="30">
        <v>14982</v>
      </c>
      <c r="J15" s="30">
        <v>14982</v>
      </c>
      <c r="K15" s="30">
        <v>14982</v>
      </c>
      <c r="L15" s="30">
        <v>14982</v>
      </c>
      <c r="M15" s="30">
        <v>14982</v>
      </c>
      <c r="N15" s="44">
        <v>14982</v>
      </c>
      <c r="O15" s="6"/>
      <c r="P15" s="6"/>
    </row>
    <row r="16" spans="1:16" ht="12.75">
      <c r="A16" s="51" t="s">
        <v>4</v>
      </c>
      <c r="B16" s="72" t="s">
        <v>36</v>
      </c>
      <c r="C16" s="10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2"/>
      <c r="O16" s="6"/>
      <c r="P16" s="6"/>
    </row>
    <row r="17" spans="1:16" ht="12.75">
      <c r="A17" s="51"/>
      <c r="B17" s="72" t="s">
        <v>37</v>
      </c>
      <c r="C17" s="19"/>
      <c r="D17" s="29">
        <v>0.97</v>
      </c>
      <c r="E17" s="29">
        <v>0.9</v>
      </c>
      <c r="F17" s="29">
        <v>0.9</v>
      </c>
      <c r="G17" s="29">
        <v>0.9</v>
      </c>
      <c r="H17" s="29">
        <v>0.97</v>
      </c>
      <c r="I17" s="29">
        <v>0.97</v>
      </c>
      <c r="J17" s="29">
        <v>0.97</v>
      </c>
      <c r="K17" s="29">
        <v>0.97</v>
      </c>
      <c r="L17" s="29">
        <v>0.97</v>
      </c>
      <c r="M17" s="29">
        <v>0.97</v>
      </c>
      <c r="N17" s="45">
        <v>0.97</v>
      </c>
      <c r="O17" s="6"/>
      <c r="P17" s="6"/>
    </row>
    <row r="18" spans="1:16" ht="12.75">
      <c r="A18" s="51"/>
      <c r="B18" s="73" t="s">
        <v>38</v>
      </c>
      <c r="C18" s="1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2"/>
      <c r="O18" s="6"/>
      <c r="P18" s="6"/>
    </row>
    <row r="19" spans="1:16" ht="12.75">
      <c r="A19" s="51"/>
      <c r="B19" s="73" t="s">
        <v>18</v>
      </c>
      <c r="C19" s="62">
        <f>D19+E19+F19+G19+H19+I19+J19+K19+L19+M19+N19</f>
        <v>285102.08999999997</v>
      </c>
      <c r="D19" s="122">
        <f>D12*0.97</f>
        <v>14010.68</v>
      </c>
      <c r="E19" s="113">
        <f>E12*0.9</f>
        <v>16242.300000000001</v>
      </c>
      <c r="F19" s="113">
        <f>F12*0.9</f>
        <v>19158.3</v>
      </c>
      <c r="G19" s="113">
        <f>G12*0.9</f>
        <v>27584.100000000002</v>
      </c>
      <c r="H19" s="113">
        <f>H12*0.97</f>
        <v>29729.53</v>
      </c>
      <c r="I19" s="113">
        <f aca="true" t="shared" si="1" ref="I19:N19">I12*0.97</f>
        <v>29729.53</v>
      </c>
      <c r="J19" s="113">
        <f t="shared" si="1"/>
        <v>29729.53</v>
      </c>
      <c r="K19" s="113">
        <f t="shared" si="1"/>
        <v>29729.53</v>
      </c>
      <c r="L19" s="113">
        <f t="shared" si="1"/>
        <v>29729.53</v>
      </c>
      <c r="M19" s="113">
        <f t="shared" si="1"/>
        <v>29729.53</v>
      </c>
      <c r="N19" s="114">
        <f t="shared" si="1"/>
        <v>29729.53</v>
      </c>
      <c r="O19" s="6"/>
      <c r="P19" s="6"/>
    </row>
    <row r="20" spans="1:16" ht="12.75">
      <c r="A20" s="51"/>
      <c r="B20" s="72"/>
      <c r="C20" s="1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2"/>
      <c r="O20" s="6"/>
      <c r="P20" s="6"/>
    </row>
    <row r="21" spans="1:16" ht="14.25" customHeight="1">
      <c r="A21" s="51"/>
      <c r="B21" s="73" t="s">
        <v>39</v>
      </c>
      <c r="C21" s="63">
        <f>D21</f>
        <v>105783</v>
      </c>
      <c r="D21" s="13">
        <v>105783</v>
      </c>
      <c r="E21" s="30"/>
      <c r="F21" s="13"/>
      <c r="G21" s="13"/>
      <c r="H21" s="13"/>
      <c r="I21" s="13"/>
      <c r="J21" s="13"/>
      <c r="K21" s="13"/>
      <c r="L21" s="13"/>
      <c r="M21" s="13"/>
      <c r="N21" s="42"/>
      <c r="O21" s="6"/>
      <c r="P21" s="6"/>
    </row>
    <row r="22" spans="1:16" ht="15.75" customHeight="1">
      <c r="A22" s="51"/>
      <c r="B22" s="73" t="s">
        <v>40</v>
      </c>
      <c r="C22" s="123">
        <f>C24+C28</f>
        <v>287699.845</v>
      </c>
      <c r="D22" s="124">
        <f>D24+D28</f>
        <v>7400</v>
      </c>
      <c r="E22" s="124">
        <f aca="true" t="shared" si="2" ref="E22:N22">E24+E28</f>
        <v>19200</v>
      </c>
      <c r="F22" s="124">
        <f t="shared" si="2"/>
        <v>19200</v>
      </c>
      <c r="G22" s="124">
        <f t="shared" si="2"/>
        <v>41792.05</v>
      </c>
      <c r="H22" s="124">
        <f t="shared" si="2"/>
        <v>43215</v>
      </c>
      <c r="I22" s="124">
        <f t="shared" si="2"/>
        <v>35189.965</v>
      </c>
      <c r="J22" s="124">
        <f t="shared" si="2"/>
        <v>30519.965</v>
      </c>
      <c r="K22" s="124">
        <f t="shared" si="2"/>
        <v>28119.965</v>
      </c>
      <c r="L22" s="124">
        <f t="shared" si="2"/>
        <v>25719.965</v>
      </c>
      <c r="M22" s="124">
        <f t="shared" si="2"/>
        <v>23656.965</v>
      </c>
      <c r="N22" s="127">
        <f t="shared" si="2"/>
        <v>13685.97</v>
      </c>
      <c r="O22" s="6"/>
      <c r="P22" s="6"/>
    </row>
    <row r="23" spans="1:16" ht="12.75">
      <c r="A23" s="51"/>
      <c r="B23" s="75" t="s">
        <v>0</v>
      </c>
      <c r="C23" s="6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2"/>
      <c r="O23" s="6"/>
      <c r="P23" s="6"/>
    </row>
    <row r="24" spans="1:16" ht="12.75">
      <c r="A24" s="51"/>
      <c r="B24" s="73" t="s">
        <v>44</v>
      </c>
      <c r="C24" s="62">
        <f>D24+E24+F24+G24+H24+I24+J24+K24+L24+M24+N23:N24</f>
        <v>132200</v>
      </c>
      <c r="D24" s="31">
        <f>D25+D26</f>
        <v>7400</v>
      </c>
      <c r="E24" s="31">
        <f aca="true" t="shared" si="3" ref="E24:N24">E25+E26</f>
        <v>19200</v>
      </c>
      <c r="F24" s="31">
        <f t="shared" si="3"/>
        <v>19200</v>
      </c>
      <c r="G24" s="31">
        <f t="shared" si="3"/>
        <v>19200</v>
      </c>
      <c r="H24" s="31">
        <f t="shared" si="3"/>
        <v>16800</v>
      </c>
      <c r="I24" s="31">
        <f t="shared" si="3"/>
        <v>14400</v>
      </c>
      <c r="J24" s="31">
        <f t="shared" si="3"/>
        <v>12000</v>
      </c>
      <c r="K24" s="31">
        <f t="shared" si="3"/>
        <v>9600</v>
      </c>
      <c r="L24" s="31">
        <f t="shared" si="3"/>
        <v>7200</v>
      </c>
      <c r="M24" s="31">
        <f t="shared" si="3"/>
        <v>4800</v>
      </c>
      <c r="N24" s="43">
        <f t="shared" si="3"/>
        <v>2400</v>
      </c>
      <c r="O24" s="6"/>
      <c r="P24" s="6"/>
    </row>
    <row r="25" spans="1:16" ht="12.75">
      <c r="A25" s="51"/>
      <c r="B25" s="75" t="s">
        <v>41</v>
      </c>
      <c r="C25" s="65">
        <f>D25+E25+F25+G25+H25+I25+J25+K25+L25+M25+N24:N25</f>
        <v>66100</v>
      </c>
      <c r="D25" s="30">
        <v>3700</v>
      </c>
      <c r="E25" s="30">
        <v>9600</v>
      </c>
      <c r="F25" s="13">
        <v>9600</v>
      </c>
      <c r="G25" s="13">
        <v>9600</v>
      </c>
      <c r="H25" s="13">
        <v>8400</v>
      </c>
      <c r="I25" s="13">
        <v>7200</v>
      </c>
      <c r="J25" s="13">
        <v>6000</v>
      </c>
      <c r="K25" s="13">
        <v>4800</v>
      </c>
      <c r="L25" s="13">
        <v>3600</v>
      </c>
      <c r="M25" s="13">
        <v>2400</v>
      </c>
      <c r="N25" s="42">
        <v>1200</v>
      </c>
      <c r="O25" s="6"/>
      <c r="P25" s="6"/>
    </row>
    <row r="26" spans="1:16" ht="12.75">
      <c r="A26" s="51"/>
      <c r="B26" s="75" t="s">
        <v>42</v>
      </c>
      <c r="C26" s="65">
        <f>D26+E26+F26+G26+H26+I26+J26+K26+L26+M26+N25:N26</f>
        <v>66100</v>
      </c>
      <c r="D26" s="30">
        <v>3700</v>
      </c>
      <c r="E26" s="30">
        <v>9600</v>
      </c>
      <c r="F26" s="13">
        <v>9600</v>
      </c>
      <c r="G26" s="13">
        <v>9600</v>
      </c>
      <c r="H26" s="13">
        <v>8400</v>
      </c>
      <c r="I26" s="13">
        <v>7200</v>
      </c>
      <c r="J26" s="13">
        <v>6000</v>
      </c>
      <c r="K26" s="13">
        <v>4800</v>
      </c>
      <c r="L26" s="13">
        <v>3600</v>
      </c>
      <c r="M26" s="13">
        <v>2400</v>
      </c>
      <c r="N26" s="42">
        <v>1200</v>
      </c>
      <c r="O26" s="6"/>
      <c r="P26" s="6"/>
    </row>
    <row r="27" spans="1:16" ht="12.75">
      <c r="A27" s="51"/>
      <c r="B27" s="75" t="s">
        <v>43</v>
      </c>
      <c r="C27" s="6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2"/>
      <c r="O27" s="6"/>
      <c r="P27" s="6"/>
    </row>
    <row r="28" spans="1:16" ht="12.75">
      <c r="A28" s="51"/>
      <c r="B28" s="73" t="s">
        <v>45</v>
      </c>
      <c r="C28" s="62">
        <f>C30+C34</f>
        <v>155499.84499999997</v>
      </c>
      <c r="D28" s="27"/>
      <c r="E28" s="27"/>
      <c r="F28" s="27"/>
      <c r="G28" s="31">
        <f aca="true" t="shared" si="4" ref="G28:N28">G30+G34</f>
        <v>22592.050000000003</v>
      </c>
      <c r="H28" s="31">
        <f t="shared" si="4"/>
        <v>26415</v>
      </c>
      <c r="I28" s="31">
        <f t="shared" si="4"/>
        <v>20789.965</v>
      </c>
      <c r="J28" s="31">
        <f t="shared" si="4"/>
        <v>18519.965</v>
      </c>
      <c r="K28" s="31">
        <f t="shared" si="4"/>
        <v>18519.965</v>
      </c>
      <c r="L28" s="31">
        <f t="shared" si="4"/>
        <v>18519.965</v>
      </c>
      <c r="M28" s="31">
        <f t="shared" si="4"/>
        <v>18856.965</v>
      </c>
      <c r="N28" s="43">
        <f t="shared" si="4"/>
        <v>11285.97</v>
      </c>
      <c r="O28" s="33"/>
      <c r="P28" s="6"/>
    </row>
    <row r="29" spans="1:16" ht="12.75">
      <c r="A29" s="51"/>
      <c r="B29" s="75" t="s">
        <v>46</v>
      </c>
      <c r="C29" s="6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2"/>
      <c r="O29" s="6"/>
      <c r="P29" s="6"/>
    </row>
    <row r="30" spans="1:16" ht="12.75">
      <c r="A30" s="51"/>
      <c r="B30" s="104" t="s">
        <v>60</v>
      </c>
      <c r="C30" s="65">
        <f>D30+E30+F30+G30+H30+I30+J30+K30+L30+M30+N30</f>
        <v>121433.84499999999</v>
      </c>
      <c r="D30" s="13"/>
      <c r="E30" s="13"/>
      <c r="F30" s="13"/>
      <c r="G30" s="30">
        <f>G32+G33</f>
        <v>13792.050000000001</v>
      </c>
      <c r="H30" s="30">
        <f aca="true" t="shared" si="5" ref="H30:N30">H32+H33</f>
        <v>20597</v>
      </c>
      <c r="I30" s="30">
        <f t="shared" si="5"/>
        <v>14864.965</v>
      </c>
      <c r="J30" s="30">
        <f t="shared" si="5"/>
        <v>14864.965</v>
      </c>
      <c r="K30" s="30">
        <f t="shared" si="5"/>
        <v>14864.965</v>
      </c>
      <c r="L30" s="30">
        <f t="shared" si="5"/>
        <v>14864.965</v>
      </c>
      <c r="M30" s="30">
        <f>M32+M33</f>
        <v>16298.965</v>
      </c>
      <c r="N30" s="44">
        <f t="shared" si="5"/>
        <v>11285.97</v>
      </c>
      <c r="O30" s="6"/>
      <c r="P30" s="6"/>
    </row>
    <row r="31" spans="1:16" ht="12.75">
      <c r="A31" s="51"/>
      <c r="B31" s="75" t="s">
        <v>0</v>
      </c>
      <c r="C31" s="6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2"/>
      <c r="O31" s="6"/>
      <c r="P31" s="6"/>
    </row>
    <row r="32" spans="1:16" ht="12.75">
      <c r="A32" s="51"/>
      <c r="B32" s="75" t="s">
        <v>1</v>
      </c>
      <c r="C32" s="65">
        <f>D32+E32+F32+G32+H32+I32+J32+K32+L32+M32+N32</f>
        <v>51111.62500000001</v>
      </c>
      <c r="D32" s="13"/>
      <c r="E32" s="13"/>
      <c r="F32" s="30"/>
      <c r="G32" s="30">
        <f>G14*0.9/2</f>
        <v>7050.150000000001</v>
      </c>
      <c r="H32" s="30">
        <f>H90</f>
        <v>8678</v>
      </c>
      <c r="I32" s="30">
        <f>I14*0.97/2+177.5</f>
        <v>7775.995</v>
      </c>
      <c r="J32" s="30">
        <f>J14*0.97/2+177.5</f>
        <v>7775.995</v>
      </c>
      <c r="K32" s="30">
        <f>K14*0.97/2+177.5</f>
        <v>7775.995</v>
      </c>
      <c r="L32" s="30">
        <f>L14*0.97/2+177.5</f>
        <v>7775.995</v>
      </c>
      <c r="M32" s="113">
        <f>M14*0.97/2-2587-732</f>
        <v>4279.495</v>
      </c>
      <c r="N32" s="44">
        <v>0</v>
      </c>
      <c r="O32" s="33"/>
      <c r="P32" s="6"/>
    </row>
    <row r="33" spans="1:16" ht="12.75">
      <c r="A33" s="51"/>
      <c r="B33" s="75" t="s">
        <v>2</v>
      </c>
      <c r="C33" s="65">
        <f>D33+E33+F33+G33+H33+I33+J33+K33+L33+M33+N33</f>
        <v>70322.22</v>
      </c>
      <c r="D33" s="13"/>
      <c r="E33" s="13"/>
      <c r="F33" s="13"/>
      <c r="G33" s="30">
        <f>G15*0.9/2</f>
        <v>6741.900000000001</v>
      </c>
      <c r="H33" s="30">
        <f>H124</f>
        <v>11919</v>
      </c>
      <c r="I33" s="30">
        <f>I15*0.97/2-177.3</f>
        <v>7088.969999999999</v>
      </c>
      <c r="J33" s="30">
        <f>J15*0.97/2-177.3</f>
        <v>7088.969999999999</v>
      </c>
      <c r="K33" s="30">
        <f>K15*0.97/2-177.3</f>
        <v>7088.969999999999</v>
      </c>
      <c r="L33" s="30">
        <f>L15*0.97/2-177.3</f>
        <v>7088.969999999999</v>
      </c>
      <c r="M33" s="113">
        <f>M15*0.97/2+4020+732+1.2</f>
        <v>12019.470000000001</v>
      </c>
      <c r="N33" s="44">
        <f>N15*0.97/2+4019.7</f>
        <v>11285.97</v>
      </c>
      <c r="O33" s="6"/>
      <c r="P33" s="6"/>
    </row>
    <row r="34" spans="1:16" ht="12.75">
      <c r="A34" s="51"/>
      <c r="B34" s="104" t="s">
        <v>61</v>
      </c>
      <c r="C34" s="62">
        <f>D34+E34+F34+G34+H34+I34+J34+K34+L34+M34+N33:N34</f>
        <v>34066</v>
      </c>
      <c r="D34" s="13"/>
      <c r="E34" s="13"/>
      <c r="F34" s="13"/>
      <c r="G34" s="13">
        <f aca="true" t="shared" si="6" ref="G34:N34">G36+G37</f>
        <v>8800</v>
      </c>
      <c r="H34" s="13">
        <f t="shared" si="6"/>
        <v>5818</v>
      </c>
      <c r="I34" s="13">
        <f t="shared" si="6"/>
        <v>5925</v>
      </c>
      <c r="J34" s="13">
        <f t="shared" si="6"/>
        <v>3655</v>
      </c>
      <c r="K34" s="13">
        <f t="shared" si="6"/>
        <v>3655</v>
      </c>
      <c r="L34" s="13">
        <f t="shared" si="6"/>
        <v>3655</v>
      </c>
      <c r="M34" s="13">
        <f t="shared" si="6"/>
        <v>2558</v>
      </c>
      <c r="N34" s="42">
        <f t="shared" si="6"/>
        <v>0</v>
      </c>
      <c r="O34" s="6"/>
      <c r="P34" s="6"/>
    </row>
    <row r="35" spans="1:16" ht="12.75">
      <c r="A35" s="51"/>
      <c r="B35" s="75" t="s">
        <v>0</v>
      </c>
      <c r="C35" s="6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2"/>
      <c r="O35" s="6"/>
      <c r="P35" s="6"/>
    </row>
    <row r="36" spans="1:16" ht="12.75">
      <c r="A36" s="51"/>
      <c r="B36" s="75" t="s">
        <v>1</v>
      </c>
      <c r="C36" s="65">
        <f>D36+E36+F36+G36+H36+I36+J36+K36+L36+M36+N35:N36</f>
        <v>14688</v>
      </c>
      <c r="D36" s="13"/>
      <c r="E36" s="13"/>
      <c r="F36" s="13"/>
      <c r="G36" s="13">
        <v>7700</v>
      </c>
      <c r="H36" s="13">
        <v>4718</v>
      </c>
      <c r="I36" s="13">
        <v>2270</v>
      </c>
      <c r="J36" s="13">
        <v>0</v>
      </c>
      <c r="K36" s="13">
        <v>0</v>
      </c>
      <c r="L36" s="13">
        <v>0</v>
      </c>
      <c r="M36" s="13">
        <v>0</v>
      </c>
      <c r="N36" s="42">
        <v>0</v>
      </c>
      <c r="O36" s="6"/>
      <c r="P36" s="6"/>
    </row>
    <row r="37" spans="1:16" ht="12.75">
      <c r="A37" s="51"/>
      <c r="B37" s="75" t="s">
        <v>2</v>
      </c>
      <c r="C37" s="65">
        <f>D37+E37+F37+G37+H37+I37+J37+K37+L37+M37+N36:N37</f>
        <v>19378</v>
      </c>
      <c r="D37" s="13"/>
      <c r="E37" s="13"/>
      <c r="F37" s="13"/>
      <c r="G37" s="13">
        <v>1100</v>
      </c>
      <c r="H37" s="13">
        <v>1100</v>
      </c>
      <c r="I37" s="13">
        <v>3655</v>
      </c>
      <c r="J37" s="13">
        <v>3655</v>
      </c>
      <c r="K37" s="13">
        <v>3655</v>
      </c>
      <c r="L37" s="13">
        <v>3655</v>
      </c>
      <c r="M37" s="13">
        <v>2558</v>
      </c>
      <c r="N37" s="42">
        <v>0</v>
      </c>
      <c r="O37" s="6"/>
      <c r="P37" s="6"/>
    </row>
    <row r="38" spans="1:16" ht="12.75">
      <c r="A38" s="51"/>
      <c r="B38" s="76"/>
      <c r="C38" s="6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O38" s="6"/>
      <c r="P38" s="6"/>
    </row>
    <row r="39" spans="1:16" ht="12.75">
      <c r="A39" s="51"/>
      <c r="B39" s="75" t="s">
        <v>49</v>
      </c>
      <c r="C39" s="65">
        <f>E39+F39+G39+H39</f>
        <v>155500</v>
      </c>
      <c r="D39" s="30"/>
      <c r="E39" s="30">
        <f>E43+E51+E56+E61+E66+E71+E79+E84+E94+E99+E107+E113+E118</f>
        <v>33412</v>
      </c>
      <c r="F39" s="30">
        <f>F43+F51+F56+F61+F66+F71+F79+F84+F94+F99+F107+F113+F118</f>
        <v>99795</v>
      </c>
      <c r="G39" s="30">
        <f>G43+G51+G56+G61+G66+G71+G79+G84+G94+G99+G107+G113+G118</f>
        <v>16319</v>
      </c>
      <c r="H39" s="30">
        <f>H43+H51+H56+H61+H66+H71+H79+H84+H94+H99+H107+H113+H118</f>
        <v>5974</v>
      </c>
      <c r="I39" s="30"/>
      <c r="J39" s="30"/>
      <c r="K39" s="30"/>
      <c r="L39" s="30"/>
      <c r="M39" s="30"/>
      <c r="N39" s="44"/>
      <c r="O39" s="6"/>
      <c r="P39" s="6"/>
    </row>
    <row r="40" spans="1:16" ht="12.75">
      <c r="A40" s="51"/>
      <c r="B40" s="73" t="s">
        <v>47</v>
      </c>
      <c r="C40" s="6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2"/>
      <c r="O40" s="6"/>
      <c r="P40" s="6"/>
    </row>
    <row r="41" spans="1:16" ht="15">
      <c r="A41" s="51"/>
      <c r="B41" s="77" t="s">
        <v>55</v>
      </c>
      <c r="C41" s="6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2"/>
      <c r="O41" s="6"/>
      <c r="P41" s="6"/>
    </row>
    <row r="42" spans="1:14" s="34" customFormat="1" ht="36.75" customHeight="1">
      <c r="A42" s="52">
        <v>1</v>
      </c>
      <c r="B42" s="78" t="s">
        <v>5</v>
      </c>
      <c r="C42" s="63">
        <v>3500</v>
      </c>
      <c r="D42" s="31">
        <v>2698.87</v>
      </c>
      <c r="E42" s="31">
        <f>C42-D42</f>
        <v>801.1300000000001</v>
      </c>
      <c r="F42" s="28"/>
      <c r="G42" s="28"/>
      <c r="H42" s="28"/>
      <c r="I42" s="32"/>
      <c r="J42" s="28"/>
      <c r="K42" s="28"/>
      <c r="L42" s="28"/>
      <c r="M42" s="28"/>
      <c r="N42" s="106"/>
    </row>
    <row r="43" spans="1:14" s="34" customFormat="1" ht="21" customHeight="1" thickBot="1">
      <c r="A43" s="52"/>
      <c r="B43" s="79" t="s">
        <v>54</v>
      </c>
      <c r="C43" s="64">
        <f>F43</f>
        <v>3500</v>
      </c>
      <c r="D43" s="107"/>
      <c r="E43" s="28"/>
      <c r="F43" s="28">
        <v>3500</v>
      </c>
      <c r="G43" s="28"/>
      <c r="H43" s="28"/>
      <c r="I43" s="28"/>
      <c r="J43" s="28"/>
      <c r="K43" s="28"/>
      <c r="L43" s="28"/>
      <c r="M43" s="28"/>
      <c r="N43" s="106"/>
    </row>
    <row r="44" spans="1:14" s="34" customFormat="1" ht="18" customHeight="1">
      <c r="A44" s="48" t="s">
        <v>15</v>
      </c>
      <c r="B44" s="69" t="s">
        <v>32</v>
      </c>
      <c r="C44" s="39"/>
      <c r="D44" s="39"/>
      <c r="E44" s="39" t="s">
        <v>19</v>
      </c>
      <c r="F44" s="39"/>
      <c r="G44" s="39"/>
      <c r="H44" s="39"/>
      <c r="I44" s="39"/>
      <c r="J44" s="39"/>
      <c r="K44" s="39"/>
      <c r="L44" s="39"/>
      <c r="M44" s="39"/>
      <c r="N44" s="40"/>
    </row>
    <row r="45" spans="1:14" s="34" customFormat="1" ht="14.25" customHeight="1">
      <c r="A45" s="49" t="s">
        <v>9</v>
      </c>
      <c r="B45" s="70"/>
      <c r="C45" s="17" t="s">
        <v>21</v>
      </c>
      <c r="D45" s="20"/>
      <c r="E45" s="21"/>
      <c r="F45" s="21"/>
      <c r="G45" s="21" t="s">
        <v>20</v>
      </c>
      <c r="H45" s="21"/>
      <c r="I45" s="21"/>
      <c r="J45" s="21"/>
      <c r="K45" s="21"/>
      <c r="L45" s="21"/>
      <c r="M45" s="21"/>
      <c r="N45" s="41"/>
    </row>
    <row r="46" spans="1:14" s="34" customFormat="1" ht="15.75" customHeight="1" thickBot="1">
      <c r="A46" s="93"/>
      <c r="B46" s="94"/>
      <c r="C46" s="95" t="s">
        <v>16</v>
      </c>
      <c r="D46" s="46" t="s">
        <v>17</v>
      </c>
      <c r="E46" s="46" t="s">
        <v>22</v>
      </c>
      <c r="F46" s="46" t="s">
        <v>23</v>
      </c>
      <c r="G46" s="46" t="s">
        <v>24</v>
      </c>
      <c r="H46" s="46" t="s">
        <v>25</v>
      </c>
      <c r="I46" s="46" t="s">
        <v>26</v>
      </c>
      <c r="J46" s="46" t="s">
        <v>27</v>
      </c>
      <c r="K46" s="46" t="s">
        <v>28</v>
      </c>
      <c r="L46" s="46" t="s">
        <v>29</v>
      </c>
      <c r="M46" s="46" t="s">
        <v>30</v>
      </c>
      <c r="N46" s="47" t="s">
        <v>31</v>
      </c>
    </row>
    <row r="47" spans="1:16" ht="12.75">
      <c r="A47" s="53"/>
      <c r="B47" s="73" t="s">
        <v>48</v>
      </c>
      <c r="C47" s="1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2"/>
      <c r="O47" s="6"/>
      <c r="P47" s="6"/>
    </row>
    <row r="48" spans="1:16" ht="12.75">
      <c r="A48" s="53"/>
      <c r="B48" s="103" t="s">
        <v>60</v>
      </c>
      <c r="C48" s="19">
        <f>M48</f>
        <v>3500</v>
      </c>
      <c r="D48" s="13"/>
      <c r="E48" s="13"/>
      <c r="F48" s="13"/>
      <c r="G48" s="13"/>
      <c r="H48" s="13"/>
      <c r="I48" s="13"/>
      <c r="J48" s="13"/>
      <c r="K48" s="13"/>
      <c r="L48" s="13"/>
      <c r="M48" s="13">
        <v>3500</v>
      </c>
      <c r="N48" s="42"/>
      <c r="O48" s="6"/>
      <c r="P48" s="6"/>
    </row>
    <row r="49" spans="1:16" ht="12.75">
      <c r="A49" s="53"/>
      <c r="B49" s="103" t="s">
        <v>61</v>
      </c>
      <c r="C49" s="1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2"/>
      <c r="O49" s="6"/>
      <c r="P49" s="6"/>
    </row>
    <row r="50" spans="1:14" s="34" customFormat="1" ht="78.75" customHeight="1">
      <c r="A50" s="52">
        <v>2</v>
      </c>
      <c r="B50" s="80" t="s">
        <v>63</v>
      </c>
      <c r="C50" s="63">
        <v>11781</v>
      </c>
      <c r="D50" s="31">
        <v>8730.36</v>
      </c>
      <c r="E50" s="31">
        <f>C50-D50</f>
        <v>3050.6399999999994</v>
      </c>
      <c r="F50" s="28"/>
      <c r="G50" s="28"/>
      <c r="H50" s="28"/>
      <c r="I50" s="28"/>
      <c r="J50" s="28"/>
      <c r="K50" s="28"/>
      <c r="L50" s="28"/>
      <c r="M50" s="28"/>
      <c r="N50" s="106"/>
    </row>
    <row r="51" spans="1:14" s="34" customFormat="1" ht="18.75" customHeight="1">
      <c r="A51" s="52"/>
      <c r="B51" s="79" t="s">
        <v>54</v>
      </c>
      <c r="C51" s="64">
        <f>F51</f>
        <v>11781</v>
      </c>
      <c r="D51" s="28"/>
      <c r="E51" s="28"/>
      <c r="F51" s="28">
        <v>11781</v>
      </c>
      <c r="G51" s="28"/>
      <c r="H51" s="28"/>
      <c r="I51" s="28"/>
      <c r="J51" s="28"/>
      <c r="K51" s="28"/>
      <c r="L51" s="28"/>
      <c r="M51" s="28"/>
      <c r="N51" s="106"/>
    </row>
    <row r="52" spans="1:14" s="34" customFormat="1" ht="16.5" customHeight="1">
      <c r="A52" s="52"/>
      <c r="B52" s="73" t="s">
        <v>48</v>
      </c>
      <c r="C52" s="6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06"/>
    </row>
    <row r="53" spans="1:14" s="34" customFormat="1" ht="18" customHeight="1">
      <c r="A53" s="52"/>
      <c r="B53" s="103" t="s">
        <v>60</v>
      </c>
      <c r="C53" s="64">
        <f>G53+H53</f>
        <v>11781</v>
      </c>
      <c r="D53" s="28"/>
      <c r="E53" s="28"/>
      <c r="F53" s="28"/>
      <c r="G53" s="28">
        <v>7050</v>
      </c>
      <c r="H53" s="28">
        <v>4731</v>
      </c>
      <c r="I53" s="28"/>
      <c r="J53" s="28"/>
      <c r="K53" s="28"/>
      <c r="L53" s="28"/>
      <c r="M53" s="28"/>
      <c r="N53" s="106"/>
    </row>
    <row r="54" spans="1:14" s="34" customFormat="1" ht="15.75" customHeight="1">
      <c r="A54" s="52"/>
      <c r="B54" s="103" t="s">
        <v>61</v>
      </c>
      <c r="C54" s="64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06"/>
    </row>
    <row r="55" spans="1:14" s="34" customFormat="1" ht="27.75" customHeight="1">
      <c r="A55" s="52">
        <v>3</v>
      </c>
      <c r="B55" s="81" t="s">
        <v>6</v>
      </c>
      <c r="C55" s="64">
        <v>954</v>
      </c>
      <c r="D55" s="64">
        <v>246</v>
      </c>
      <c r="E55" s="28">
        <f>C55-D55</f>
        <v>708</v>
      </c>
      <c r="F55" s="28"/>
      <c r="G55" s="28"/>
      <c r="H55" s="28"/>
      <c r="I55" s="28"/>
      <c r="J55" s="28"/>
      <c r="K55" s="28"/>
      <c r="L55" s="28"/>
      <c r="M55" s="28"/>
      <c r="N55" s="106"/>
    </row>
    <row r="56" spans="1:14" s="34" customFormat="1" ht="19.5" customHeight="1">
      <c r="A56" s="52"/>
      <c r="B56" s="79" t="s">
        <v>54</v>
      </c>
      <c r="C56" s="64">
        <f>E56</f>
        <v>954</v>
      </c>
      <c r="D56" s="107"/>
      <c r="E56" s="28">
        <v>954</v>
      </c>
      <c r="F56" s="28"/>
      <c r="G56" s="28"/>
      <c r="H56" s="28"/>
      <c r="I56" s="28"/>
      <c r="J56" s="28"/>
      <c r="K56" s="28"/>
      <c r="L56" s="28"/>
      <c r="M56" s="28"/>
      <c r="N56" s="106"/>
    </row>
    <row r="57" spans="1:14" s="34" customFormat="1" ht="17.25" customHeight="1">
      <c r="A57" s="52"/>
      <c r="B57" s="73" t="s">
        <v>48</v>
      </c>
      <c r="C57" s="64"/>
      <c r="D57" s="107"/>
      <c r="E57" s="28"/>
      <c r="F57" s="28"/>
      <c r="G57" s="28"/>
      <c r="H57" s="28"/>
      <c r="I57" s="28"/>
      <c r="J57" s="28"/>
      <c r="K57" s="28"/>
      <c r="L57" s="28"/>
      <c r="M57" s="28"/>
      <c r="N57" s="106"/>
    </row>
    <row r="58" spans="1:14" s="34" customFormat="1" ht="18" customHeight="1">
      <c r="A58" s="52"/>
      <c r="B58" s="103" t="s">
        <v>60</v>
      </c>
      <c r="C58" s="64">
        <f>I58</f>
        <v>954</v>
      </c>
      <c r="D58" s="107"/>
      <c r="E58" s="28"/>
      <c r="F58" s="28"/>
      <c r="G58" s="28"/>
      <c r="H58" s="28"/>
      <c r="I58" s="28">
        <v>954</v>
      </c>
      <c r="J58" s="28"/>
      <c r="K58" s="28"/>
      <c r="L58" s="28"/>
      <c r="M58" s="28"/>
      <c r="N58" s="106"/>
    </row>
    <row r="59" spans="1:14" s="34" customFormat="1" ht="18" customHeight="1">
      <c r="A59" s="52"/>
      <c r="B59" s="103" t="s">
        <v>61</v>
      </c>
      <c r="C59" s="64"/>
      <c r="D59" s="107"/>
      <c r="E59" s="28"/>
      <c r="F59" s="28"/>
      <c r="G59" s="28"/>
      <c r="H59" s="28"/>
      <c r="I59" s="28"/>
      <c r="J59" s="28"/>
      <c r="K59" s="28"/>
      <c r="L59" s="28"/>
      <c r="M59" s="28"/>
      <c r="N59" s="106"/>
    </row>
    <row r="60" spans="1:14" s="34" customFormat="1" ht="55.5" customHeight="1">
      <c r="A60" s="52">
        <v>4</v>
      </c>
      <c r="B60" s="82" t="s">
        <v>51</v>
      </c>
      <c r="C60" s="63">
        <v>6822</v>
      </c>
      <c r="D60" s="62">
        <v>748.2</v>
      </c>
      <c r="E60" s="31"/>
      <c r="F60" s="31">
        <f>C60-D60</f>
        <v>6073.8</v>
      </c>
      <c r="G60" s="28"/>
      <c r="H60" s="28"/>
      <c r="I60" s="28"/>
      <c r="J60" s="28"/>
      <c r="K60" s="28"/>
      <c r="L60" s="28"/>
      <c r="M60" s="28"/>
      <c r="N60" s="106"/>
    </row>
    <row r="61" spans="1:14" s="34" customFormat="1" ht="18" customHeight="1">
      <c r="A61" s="52"/>
      <c r="B61" s="79" t="s">
        <v>54</v>
      </c>
      <c r="C61" s="64">
        <f>F61+H61</f>
        <v>6822</v>
      </c>
      <c r="D61" s="36"/>
      <c r="E61" s="28"/>
      <c r="F61" s="28">
        <v>848</v>
      </c>
      <c r="G61" s="28"/>
      <c r="H61" s="28">
        <v>5974</v>
      </c>
      <c r="I61" s="28"/>
      <c r="J61" s="28"/>
      <c r="K61" s="28"/>
      <c r="L61" s="28"/>
      <c r="M61" s="28"/>
      <c r="N61" s="106"/>
    </row>
    <row r="62" spans="1:14" s="34" customFormat="1" ht="17.25" customHeight="1">
      <c r="A62" s="52"/>
      <c r="B62" s="73" t="s">
        <v>48</v>
      </c>
      <c r="C62" s="64"/>
      <c r="D62" s="36"/>
      <c r="E62" s="28"/>
      <c r="F62" s="28"/>
      <c r="G62" s="28"/>
      <c r="H62" s="28"/>
      <c r="I62" s="28"/>
      <c r="J62" s="28"/>
      <c r="K62" s="28"/>
      <c r="L62" s="28"/>
      <c r="M62" s="28"/>
      <c r="N62" s="106"/>
    </row>
    <row r="63" spans="1:14" s="34" customFormat="1" ht="15" customHeight="1">
      <c r="A63" s="52"/>
      <c r="B63" s="103" t="s">
        <v>60</v>
      </c>
      <c r="C63" s="64">
        <f>I63</f>
        <v>6822</v>
      </c>
      <c r="D63" s="36"/>
      <c r="E63" s="28"/>
      <c r="F63" s="28"/>
      <c r="G63" s="28"/>
      <c r="H63" s="28"/>
      <c r="I63" s="28">
        <v>6822</v>
      </c>
      <c r="J63" s="28"/>
      <c r="K63" s="28"/>
      <c r="L63" s="28"/>
      <c r="M63" s="28"/>
      <c r="N63" s="106"/>
    </row>
    <row r="64" spans="1:14" s="34" customFormat="1" ht="14.25" customHeight="1">
      <c r="A64" s="52"/>
      <c r="B64" s="103" t="s">
        <v>61</v>
      </c>
      <c r="C64" s="64"/>
      <c r="D64" s="36"/>
      <c r="E64" s="28"/>
      <c r="F64" s="28"/>
      <c r="G64" s="28"/>
      <c r="H64" s="28"/>
      <c r="I64" s="28"/>
      <c r="J64" s="28"/>
      <c r="K64" s="28"/>
      <c r="L64" s="28"/>
      <c r="M64" s="28"/>
      <c r="N64" s="106"/>
    </row>
    <row r="65" spans="1:14" s="34" customFormat="1" ht="23.25" customHeight="1">
      <c r="A65" s="52">
        <v>5</v>
      </c>
      <c r="B65" s="82" t="s">
        <v>7</v>
      </c>
      <c r="C65" s="64">
        <v>1000</v>
      </c>
      <c r="D65" s="36"/>
      <c r="E65" s="28"/>
      <c r="F65" s="28">
        <v>1000</v>
      </c>
      <c r="G65" s="28"/>
      <c r="H65" s="28"/>
      <c r="I65" s="28"/>
      <c r="J65" s="28"/>
      <c r="K65" s="28"/>
      <c r="L65" s="28"/>
      <c r="M65" s="28"/>
      <c r="N65" s="106"/>
    </row>
    <row r="66" spans="1:14" s="34" customFormat="1" ht="16.5" customHeight="1">
      <c r="A66" s="52"/>
      <c r="B66" s="79" t="s">
        <v>54</v>
      </c>
      <c r="C66" s="64">
        <f>H66</f>
        <v>0</v>
      </c>
      <c r="D66" s="36"/>
      <c r="E66" s="28"/>
      <c r="F66" s="28"/>
      <c r="G66" s="128">
        <v>1000</v>
      </c>
      <c r="H66" s="28"/>
      <c r="I66" s="28"/>
      <c r="J66" s="28"/>
      <c r="K66" s="28"/>
      <c r="L66" s="28"/>
      <c r="M66" s="28"/>
      <c r="N66" s="106"/>
    </row>
    <row r="67" spans="1:14" s="34" customFormat="1" ht="15.75" customHeight="1">
      <c r="A67" s="52"/>
      <c r="B67" s="73" t="s">
        <v>48</v>
      </c>
      <c r="C67" s="64"/>
      <c r="D67" s="36"/>
      <c r="E67" s="28"/>
      <c r="F67" s="28"/>
      <c r="G67" s="28"/>
      <c r="H67" s="28"/>
      <c r="I67" s="28"/>
      <c r="J67" s="28"/>
      <c r="K67" s="28"/>
      <c r="L67" s="28"/>
      <c r="M67" s="28"/>
      <c r="N67" s="106"/>
    </row>
    <row r="68" spans="1:14" s="34" customFormat="1" ht="14.25" customHeight="1">
      <c r="A68" s="52"/>
      <c r="B68" s="103" t="s">
        <v>60</v>
      </c>
      <c r="C68" s="64">
        <f>H68</f>
        <v>1000</v>
      </c>
      <c r="D68" s="36"/>
      <c r="E68" s="28"/>
      <c r="F68" s="28"/>
      <c r="G68" s="28"/>
      <c r="H68" s="28">
        <v>1000</v>
      </c>
      <c r="I68" s="28"/>
      <c r="J68" s="28"/>
      <c r="K68" s="28"/>
      <c r="L68" s="28"/>
      <c r="M68" s="28"/>
      <c r="N68" s="106"/>
    </row>
    <row r="69" spans="1:14" s="34" customFormat="1" ht="17.25" customHeight="1">
      <c r="A69" s="52"/>
      <c r="B69" s="103" t="s">
        <v>61</v>
      </c>
      <c r="C69" s="64"/>
      <c r="D69" s="36"/>
      <c r="E69" s="28"/>
      <c r="F69" s="28"/>
      <c r="G69" s="28"/>
      <c r="H69" s="28"/>
      <c r="I69" s="28"/>
      <c r="J69" s="28"/>
      <c r="K69" s="28"/>
      <c r="L69" s="28"/>
      <c r="M69" s="28"/>
      <c r="N69" s="106"/>
    </row>
    <row r="70" spans="1:14" s="34" customFormat="1" ht="37.5" customHeight="1">
      <c r="A70" s="52">
        <v>6</v>
      </c>
      <c r="B70" s="83" t="s">
        <v>52</v>
      </c>
      <c r="C70" s="66">
        <v>1890</v>
      </c>
      <c r="D70" s="35">
        <v>1890</v>
      </c>
      <c r="E70" s="28"/>
      <c r="F70" s="28"/>
      <c r="G70" s="28"/>
      <c r="H70" s="108"/>
      <c r="I70" s="28"/>
      <c r="J70" s="28"/>
      <c r="K70" s="28"/>
      <c r="L70" s="28"/>
      <c r="M70" s="28"/>
      <c r="N70" s="106"/>
    </row>
    <row r="71" spans="1:14" s="34" customFormat="1" ht="15.75" customHeight="1" thickBot="1">
      <c r="A71" s="52"/>
      <c r="B71" s="79" t="s">
        <v>54</v>
      </c>
      <c r="C71" s="66">
        <f>E71</f>
        <v>1890</v>
      </c>
      <c r="D71" s="36"/>
      <c r="E71" s="28">
        <v>1890</v>
      </c>
      <c r="F71" s="28"/>
      <c r="G71" s="28"/>
      <c r="H71" s="28"/>
      <c r="I71" s="28"/>
      <c r="J71" s="28"/>
      <c r="K71" s="28"/>
      <c r="L71" s="28"/>
      <c r="M71" s="28"/>
      <c r="N71" s="106"/>
    </row>
    <row r="72" spans="1:14" s="34" customFormat="1" ht="15.75" customHeight="1">
      <c r="A72" s="48" t="s">
        <v>15</v>
      </c>
      <c r="B72" s="69" t="s">
        <v>32</v>
      </c>
      <c r="C72" s="39"/>
      <c r="D72" s="39"/>
      <c r="E72" s="39" t="s">
        <v>19</v>
      </c>
      <c r="F72" s="39"/>
      <c r="G72" s="39"/>
      <c r="H72" s="39"/>
      <c r="I72" s="39"/>
      <c r="J72" s="39"/>
      <c r="K72" s="39"/>
      <c r="L72" s="39"/>
      <c r="M72" s="39"/>
      <c r="N72" s="40"/>
    </row>
    <row r="73" spans="1:14" s="34" customFormat="1" ht="15.75" customHeight="1">
      <c r="A73" s="49" t="s">
        <v>9</v>
      </c>
      <c r="B73" s="70"/>
      <c r="C73" s="17" t="s">
        <v>21</v>
      </c>
      <c r="D73" s="20"/>
      <c r="E73" s="21"/>
      <c r="F73" s="21"/>
      <c r="G73" s="21" t="s">
        <v>20</v>
      </c>
      <c r="H73" s="21"/>
      <c r="I73" s="21"/>
      <c r="J73" s="21"/>
      <c r="K73" s="21"/>
      <c r="L73" s="21"/>
      <c r="M73" s="21"/>
      <c r="N73" s="41"/>
    </row>
    <row r="74" spans="1:14" s="34" customFormat="1" ht="15.75" customHeight="1" thickBot="1">
      <c r="A74" s="93"/>
      <c r="B74" s="94"/>
      <c r="C74" s="95" t="s">
        <v>16</v>
      </c>
      <c r="D74" s="46" t="s">
        <v>17</v>
      </c>
      <c r="E74" s="46" t="s">
        <v>22</v>
      </c>
      <c r="F74" s="46" t="s">
        <v>23</v>
      </c>
      <c r="G74" s="46" t="s">
        <v>24</v>
      </c>
      <c r="H74" s="46" t="s">
        <v>25</v>
      </c>
      <c r="I74" s="46" t="s">
        <v>26</v>
      </c>
      <c r="J74" s="46" t="s">
        <v>27</v>
      </c>
      <c r="K74" s="46" t="s">
        <v>28</v>
      </c>
      <c r="L74" s="46" t="s">
        <v>29</v>
      </c>
      <c r="M74" s="46" t="s">
        <v>30</v>
      </c>
      <c r="N74" s="47" t="s">
        <v>31</v>
      </c>
    </row>
    <row r="75" spans="1:14" s="34" customFormat="1" ht="15" customHeight="1">
      <c r="A75" s="52"/>
      <c r="B75" s="73" t="s">
        <v>48</v>
      </c>
      <c r="C75" s="66"/>
      <c r="D75" s="36"/>
      <c r="E75" s="28"/>
      <c r="F75" s="28"/>
      <c r="G75" s="28"/>
      <c r="H75" s="28"/>
      <c r="I75" s="28"/>
      <c r="J75" s="28"/>
      <c r="K75" s="28"/>
      <c r="L75" s="28"/>
      <c r="M75" s="28"/>
      <c r="N75" s="106"/>
    </row>
    <row r="76" spans="1:14" s="34" customFormat="1" ht="15" customHeight="1">
      <c r="A76" s="52"/>
      <c r="B76" s="103" t="s">
        <v>60</v>
      </c>
      <c r="C76" s="66">
        <f>H76</f>
        <v>1890</v>
      </c>
      <c r="D76" s="36"/>
      <c r="E76" s="28"/>
      <c r="F76" s="28"/>
      <c r="G76" s="28"/>
      <c r="H76" s="28">
        <v>1890</v>
      </c>
      <c r="I76" s="28"/>
      <c r="J76" s="28"/>
      <c r="K76" s="28"/>
      <c r="L76" s="28"/>
      <c r="M76" s="28"/>
      <c r="N76" s="106"/>
    </row>
    <row r="77" spans="1:14" s="34" customFormat="1" ht="14.25" customHeight="1">
      <c r="A77" s="52"/>
      <c r="B77" s="103" t="s">
        <v>61</v>
      </c>
      <c r="C77" s="66"/>
      <c r="D77" s="36"/>
      <c r="E77" s="28"/>
      <c r="F77" s="28"/>
      <c r="G77" s="28"/>
      <c r="H77" s="28"/>
      <c r="I77" s="28"/>
      <c r="J77" s="28"/>
      <c r="K77" s="28"/>
      <c r="L77" s="28"/>
      <c r="M77" s="28"/>
      <c r="N77" s="106"/>
    </row>
    <row r="78" spans="1:14" s="34" customFormat="1" ht="34.5" customHeight="1">
      <c r="A78" s="52">
        <v>7</v>
      </c>
      <c r="B78" s="82" t="s">
        <v>53</v>
      </c>
      <c r="C78" s="63">
        <v>26793</v>
      </c>
      <c r="D78" s="63">
        <v>18020</v>
      </c>
      <c r="E78" s="27">
        <f>C78-D78</f>
        <v>8773</v>
      </c>
      <c r="F78" s="28"/>
      <c r="G78" s="28"/>
      <c r="H78" s="28"/>
      <c r="I78" s="28"/>
      <c r="J78" s="28"/>
      <c r="K78" s="28"/>
      <c r="L78" s="28"/>
      <c r="M78" s="28"/>
      <c r="N78" s="106"/>
    </row>
    <row r="79" spans="1:14" s="34" customFormat="1" ht="18" customHeight="1">
      <c r="A79" s="52"/>
      <c r="B79" s="79" t="s">
        <v>54</v>
      </c>
      <c r="C79" s="64">
        <f>F79</f>
        <v>26793</v>
      </c>
      <c r="D79" s="36"/>
      <c r="E79" s="28"/>
      <c r="F79" s="28">
        <v>26793</v>
      </c>
      <c r="G79" s="28"/>
      <c r="H79" s="28"/>
      <c r="I79" s="28"/>
      <c r="J79" s="28"/>
      <c r="K79" s="28"/>
      <c r="L79" s="28"/>
      <c r="M79" s="28"/>
      <c r="N79" s="106"/>
    </row>
    <row r="80" spans="1:14" s="34" customFormat="1" ht="18.75" customHeight="1">
      <c r="A80" s="52"/>
      <c r="B80" s="73" t="s">
        <v>48</v>
      </c>
      <c r="C80" s="64"/>
      <c r="D80" s="36"/>
      <c r="E80" s="28"/>
      <c r="F80" s="28"/>
      <c r="G80" s="28"/>
      <c r="H80" s="28"/>
      <c r="I80" s="28"/>
      <c r="J80" s="28"/>
      <c r="K80" s="28"/>
      <c r="L80" s="28"/>
      <c r="M80" s="28"/>
      <c r="N80" s="106"/>
    </row>
    <row r="81" spans="1:14" s="34" customFormat="1" ht="18" customHeight="1">
      <c r="A81" s="52"/>
      <c r="B81" s="103" t="s">
        <v>60</v>
      </c>
      <c r="C81" s="64">
        <f>K81+L81+M81</f>
        <v>11048</v>
      </c>
      <c r="D81" s="36"/>
      <c r="E81" s="28"/>
      <c r="F81" s="28"/>
      <c r="G81" s="28"/>
      <c r="H81" s="148">
        <v>1057</v>
      </c>
      <c r="I81" s="28"/>
      <c r="J81" s="28"/>
      <c r="K81" s="28">
        <v>2492</v>
      </c>
      <c r="L81" s="28">
        <v>7776</v>
      </c>
      <c r="M81" s="28">
        <v>780</v>
      </c>
      <c r="N81" s="106"/>
    </row>
    <row r="82" spans="1:14" s="34" customFormat="1" ht="16.5" customHeight="1">
      <c r="A82" s="52"/>
      <c r="B82" s="103" t="s">
        <v>61</v>
      </c>
      <c r="C82" s="64">
        <f>G82+H82+I82</f>
        <v>14688</v>
      </c>
      <c r="D82" s="36"/>
      <c r="E82" s="28"/>
      <c r="F82" s="28"/>
      <c r="G82" s="28">
        <v>7700</v>
      </c>
      <c r="H82" s="148">
        <v>4718</v>
      </c>
      <c r="I82" s="13">
        <v>2270</v>
      </c>
      <c r="J82" s="13"/>
      <c r="K82" s="28"/>
      <c r="L82" s="28"/>
      <c r="M82" s="108"/>
      <c r="N82" s="106"/>
    </row>
    <row r="83" spans="1:14" s="34" customFormat="1" ht="25.5">
      <c r="A83" s="52">
        <v>8</v>
      </c>
      <c r="B83" s="84" t="s">
        <v>8</v>
      </c>
      <c r="C83" s="63">
        <v>13060</v>
      </c>
      <c r="D83" s="63">
        <v>7934</v>
      </c>
      <c r="E83" s="27"/>
      <c r="F83" s="27">
        <v>5126</v>
      </c>
      <c r="G83" s="28"/>
      <c r="H83" s="28"/>
      <c r="I83" s="28"/>
      <c r="J83" s="28"/>
      <c r="K83" s="108"/>
      <c r="L83" s="23"/>
      <c r="M83" s="28"/>
      <c r="N83" s="106"/>
    </row>
    <row r="84" spans="1:14" s="34" customFormat="1" ht="12.75">
      <c r="A84" s="52"/>
      <c r="B84" s="79" t="s">
        <v>54</v>
      </c>
      <c r="C84" s="64">
        <f>E84+F84+G84</f>
        <v>13060</v>
      </c>
      <c r="D84" s="35"/>
      <c r="E84" s="28">
        <v>2600</v>
      </c>
      <c r="F84" s="28">
        <v>6112</v>
      </c>
      <c r="G84" s="28">
        <f>C83-E84-F84</f>
        <v>4348</v>
      </c>
      <c r="H84" s="28"/>
      <c r="I84" s="28"/>
      <c r="J84" s="28"/>
      <c r="K84" s="28"/>
      <c r="L84" s="23"/>
      <c r="M84" s="28"/>
      <c r="N84" s="106"/>
    </row>
    <row r="85" spans="1:14" s="34" customFormat="1" ht="12.75">
      <c r="A85" s="52"/>
      <c r="B85" s="73" t="s">
        <v>48</v>
      </c>
      <c r="C85" s="64"/>
      <c r="D85" s="35"/>
      <c r="E85" s="28"/>
      <c r="F85" s="28"/>
      <c r="G85" s="28"/>
      <c r="H85" s="28"/>
      <c r="I85" s="28"/>
      <c r="J85" s="28"/>
      <c r="K85" s="28"/>
      <c r="L85" s="28"/>
      <c r="M85" s="28"/>
      <c r="N85" s="106"/>
    </row>
    <row r="86" spans="1:14" s="34" customFormat="1" ht="12.75">
      <c r="A86" s="52"/>
      <c r="B86" s="103" t="s">
        <v>60</v>
      </c>
      <c r="C86" s="64">
        <f>J86+K86</f>
        <v>13060</v>
      </c>
      <c r="D86" s="35"/>
      <c r="E86" s="28"/>
      <c r="F86" s="28"/>
      <c r="G86" s="28"/>
      <c r="H86" s="28"/>
      <c r="I86" s="28"/>
      <c r="J86" s="28">
        <v>7776</v>
      </c>
      <c r="K86" s="28">
        <f>C83-J86</f>
        <v>5284</v>
      </c>
      <c r="L86" s="28"/>
      <c r="M86" s="28"/>
      <c r="N86" s="106"/>
    </row>
    <row r="87" spans="1:14" s="34" customFormat="1" ht="12.75">
      <c r="A87" s="52"/>
      <c r="B87" s="103" t="s">
        <v>61</v>
      </c>
      <c r="C87" s="64"/>
      <c r="D87" s="35"/>
      <c r="E87" s="28"/>
      <c r="F87" s="28"/>
      <c r="G87" s="28"/>
      <c r="H87" s="28"/>
      <c r="I87" s="28"/>
      <c r="J87" s="28"/>
      <c r="K87" s="28"/>
      <c r="L87" s="28"/>
      <c r="M87" s="28"/>
      <c r="N87" s="106"/>
    </row>
    <row r="88" spans="1:14" s="1" customFormat="1" ht="15.75">
      <c r="A88" s="54"/>
      <c r="B88" s="85" t="s">
        <v>56</v>
      </c>
      <c r="C88" s="67">
        <f>C42+C50+C55+C60+C65+C70+C78+C83</f>
        <v>65800</v>
      </c>
      <c r="D88" s="115">
        <f>D42+D50+D60+D70+D78+D83+D55</f>
        <v>40267.43</v>
      </c>
      <c r="E88" s="120">
        <f>E78+E60+E55+E50+E42+E83</f>
        <v>13332.77</v>
      </c>
      <c r="F88" s="120">
        <f>F83+F78+F70+F65+F60+F55+F50+F42</f>
        <v>12199.8</v>
      </c>
      <c r="G88" s="117"/>
      <c r="H88" s="109"/>
      <c r="I88" s="109"/>
      <c r="J88" s="109"/>
      <c r="K88" s="109"/>
      <c r="L88" s="27"/>
      <c r="M88" s="27"/>
      <c r="N88" s="110"/>
    </row>
    <row r="89" spans="1:16" ht="12.75">
      <c r="A89" s="53"/>
      <c r="B89" s="73" t="s">
        <v>48</v>
      </c>
      <c r="C89" s="19"/>
      <c r="D89" s="13"/>
      <c r="E89" s="13"/>
      <c r="F89" s="13"/>
      <c r="G89" s="13"/>
      <c r="H89" s="13"/>
      <c r="I89" s="13"/>
      <c r="J89" s="13"/>
      <c r="K89" s="13"/>
      <c r="L89" s="13"/>
      <c r="M89" s="37"/>
      <c r="N89" s="42"/>
      <c r="O89" s="6"/>
      <c r="P89" s="6"/>
    </row>
    <row r="90" spans="1:16" ht="12.75">
      <c r="A90" s="53"/>
      <c r="B90" s="103" t="s">
        <v>60</v>
      </c>
      <c r="C90" s="65">
        <f>G90+H90+I90+J90+K90+L90+M90</f>
        <v>51112</v>
      </c>
      <c r="D90" s="13"/>
      <c r="E90" s="13"/>
      <c r="F90" s="13"/>
      <c r="G90" s="30">
        <f>G53</f>
        <v>7050</v>
      </c>
      <c r="H90" s="30">
        <f>H53+H68+H76+H81</f>
        <v>8678</v>
      </c>
      <c r="I90" s="30">
        <f>I58+I63</f>
        <v>7776</v>
      </c>
      <c r="J90" s="30">
        <f>J86</f>
        <v>7776</v>
      </c>
      <c r="K90" s="30">
        <f>K86+K81</f>
        <v>7776</v>
      </c>
      <c r="L90" s="30">
        <f>L81</f>
        <v>7776</v>
      </c>
      <c r="M90" s="32">
        <f>M48+M81</f>
        <v>4280</v>
      </c>
      <c r="N90" s="44">
        <v>0</v>
      </c>
      <c r="O90" s="6"/>
      <c r="P90" s="6"/>
    </row>
    <row r="91" spans="1:16" ht="12.75">
      <c r="A91" s="53"/>
      <c r="B91" s="103" t="s">
        <v>61</v>
      </c>
      <c r="C91" s="19">
        <f>H91+I91+J91+G91</f>
        <v>14688</v>
      </c>
      <c r="D91" s="13"/>
      <c r="E91" s="13"/>
      <c r="F91" s="13"/>
      <c r="G91" s="13">
        <v>7700</v>
      </c>
      <c r="H91" s="13">
        <f>H82</f>
        <v>4718</v>
      </c>
      <c r="I91" s="13">
        <v>2270</v>
      </c>
      <c r="J91" s="13"/>
      <c r="K91" s="13"/>
      <c r="L91" s="13"/>
      <c r="M91" s="13"/>
      <c r="N91" s="42"/>
      <c r="O91" s="6"/>
      <c r="P91" s="6"/>
    </row>
    <row r="92" spans="1:16" ht="20.25" customHeight="1">
      <c r="A92" s="55"/>
      <c r="B92" s="86" t="s">
        <v>57</v>
      </c>
      <c r="C92" s="68"/>
      <c r="D92" s="13"/>
      <c r="E92" s="13"/>
      <c r="F92" s="13"/>
      <c r="G92" s="13"/>
      <c r="H92" s="13"/>
      <c r="I92" s="13"/>
      <c r="J92" s="13"/>
      <c r="K92" s="15"/>
      <c r="L92" s="13"/>
      <c r="M92" s="13"/>
      <c r="N92" s="42"/>
      <c r="O92" s="6"/>
      <c r="P92" s="6"/>
    </row>
    <row r="93" spans="1:16" ht="36">
      <c r="A93" s="56">
        <v>1</v>
      </c>
      <c r="B93" s="87" t="s">
        <v>10</v>
      </c>
      <c r="C93" s="125">
        <v>33768</v>
      </c>
      <c r="D93" s="31">
        <v>24579.4</v>
      </c>
      <c r="E93" s="31">
        <f>C93-D93</f>
        <v>9188.599999999999</v>
      </c>
      <c r="F93" s="13"/>
      <c r="G93" s="13"/>
      <c r="H93" s="13"/>
      <c r="I93" s="13"/>
      <c r="J93" s="13"/>
      <c r="K93" s="15"/>
      <c r="L93" s="13"/>
      <c r="M93" s="13"/>
      <c r="N93" s="42"/>
      <c r="O93" s="6"/>
      <c r="P93" s="6"/>
    </row>
    <row r="94" spans="1:16" ht="12.75">
      <c r="A94" s="57"/>
      <c r="B94" s="79" t="s">
        <v>54</v>
      </c>
      <c r="C94" s="3">
        <f>F94</f>
        <v>33768</v>
      </c>
      <c r="D94" s="13"/>
      <c r="E94" s="13"/>
      <c r="F94" s="13">
        <v>33768</v>
      </c>
      <c r="G94" s="13"/>
      <c r="H94" s="13"/>
      <c r="I94" s="13"/>
      <c r="J94" s="13"/>
      <c r="K94" s="15"/>
      <c r="L94" s="13"/>
      <c r="M94" s="13"/>
      <c r="N94" s="42"/>
      <c r="O94" s="6"/>
      <c r="P94" s="6"/>
    </row>
    <row r="95" spans="1:16" ht="12.75">
      <c r="A95" s="57"/>
      <c r="B95" s="73" t="s">
        <v>48</v>
      </c>
      <c r="C95" s="3"/>
      <c r="D95" s="13"/>
      <c r="E95" s="13"/>
      <c r="F95" s="13"/>
      <c r="G95" s="13"/>
      <c r="H95" s="13"/>
      <c r="I95" s="13"/>
      <c r="J95" s="13"/>
      <c r="K95" s="15"/>
      <c r="L95" s="13"/>
      <c r="M95" s="13"/>
      <c r="N95" s="42"/>
      <c r="O95" s="6"/>
      <c r="P95" s="6"/>
    </row>
    <row r="96" spans="1:16" ht="12.75">
      <c r="A96" s="57"/>
      <c r="B96" s="103" t="s">
        <v>60</v>
      </c>
      <c r="C96" s="3">
        <f>G96+H96+I96</f>
        <v>15490</v>
      </c>
      <c r="D96" s="13"/>
      <c r="E96" s="13"/>
      <c r="F96" s="13"/>
      <c r="G96" s="13">
        <v>6742</v>
      </c>
      <c r="H96" s="148">
        <f>4073+4675</f>
        <v>8748</v>
      </c>
      <c r="I96" s="13"/>
      <c r="J96" s="13"/>
      <c r="K96" s="15"/>
      <c r="L96" s="13"/>
      <c r="M96" s="13"/>
      <c r="N96" s="42"/>
      <c r="O96" s="6"/>
      <c r="P96" s="6"/>
    </row>
    <row r="97" spans="1:16" ht="12.75">
      <c r="A97" s="57"/>
      <c r="B97" s="103" t="s">
        <v>61</v>
      </c>
      <c r="C97" s="3">
        <f>H97+I97+J97+K97+L97+M97</f>
        <v>18278</v>
      </c>
      <c r="D97" s="13"/>
      <c r="E97" s="13"/>
      <c r="F97" s="13"/>
      <c r="G97" s="13"/>
      <c r="H97" s="148">
        <v>1100</v>
      </c>
      <c r="I97" s="13">
        <v>3655</v>
      </c>
      <c r="J97" s="13">
        <v>3655</v>
      </c>
      <c r="K97" s="13">
        <v>3655</v>
      </c>
      <c r="L97" s="13">
        <v>3655</v>
      </c>
      <c r="M97" s="13">
        <v>2558</v>
      </c>
      <c r="N97" s="42">
        <v>0</v>
      </c>
      <c r="O97" s="6"/>
      <c r="P97" s="6"/>
    </row>
    <row r="98" spans="1:16" ht="95.25" customHeight="1">
      <c r="A98" s="57">
        <v>2</v>
      </c>
      <c r="B98" s="2" t="s">
        <v>58</v>
      </c>
      <c r="C98" s="125">
        <v>11188</v>
      </c>
      <c r="D98" s="31">
        <v>10608.3</v>
      </c>
      <c r="E98" s="31">
        <f>C98-D98</f>
        <v>579.7000000000007</v>
      </c>
      <c r="F98" s="13"/>
      <c r="G98" s="13"/>
      <c r="H98" s="13"/>
      <c r="I98" s="14"/>
      <c r="J98" s="13"/>
      <c r="K98" s="15"/>
      <c r="L98" s="13"/>
      <c r="M98" s="13"/>
      <c r="N98" s="42"/>
      <c r="O98" s="6"/>
      <c r="P98" s="6"/>
    </row>
    <row r="99" spans="1:16" ht="12.75" customHeight="1">
      <c r="A99" s="57"/>
      <c r="B99" s="79" t="s">
        <v>54</v>
      </c>
      <c r="C99" s="4">
        <f>E99+F99</f>
        <v>11188</v>
      </c>
      <c r="D99" s="13"/>
      <c r="E99" s="13">
        <f>C98-F99</f>
        <v>9220</v>
      </c>
      <c r="F99" s="13">
        <v>1968</v>
      </c>
      <c r="G99" s="13"/>
      <c r="H99" s="13"/>
      <c r="I99" s="13"/>
      <c r="J99" s="13"/>
      <c r="K99" s="15"/>
      <c r="L99" s="13"/>
      <c r="M99" s="13"/>
      <c r="N99" s="42"/>
      <c r="O99" s="6"/>
      <c r="P99" s="6"/>
    </row>
    <row r="100" spans="1:16" ht="12.75" customHeight="1">
      <c r="A100" s="57"/>
      <c r="B100" s="73" t="s">
        <v>48</v>
      </c>
      <c r="C100" s="4"/>
      <c r="D100" s="30"/>
      <c r="E100" s="13"/>
      <c r="F100" s="13"/>
      <c r="G100" s="13"/>
      <c r="H100" s="13"/>
      <c r="I100" s="13"/>
      <c r="J100" s="13"/>
      <c r="K100" s="15"/>
      <c r="L100" s="13"/>
      <c r="M100" s="13"/>
      <c r="N100" s="42"/>
      <c r="O100" s="6"/>
      <c r="P100" s="6"/>
    </row>
    <row r="101" spans="1:16" ht="12.75" customHeight="1">
      <c r="A101" s="57"/>
      <c r="B101" s="103" t="s">
        <v>60</v>
      </c>
      <c r="C101" s="111">
        <f>H101+I101+J101</f>
        <v>10088</v>
      </c>
      <c r="D101" s="13"/>
      <c r="E101" s="13"/>
      <c r="F101" s="13"/>
      <c r="G101" s="30"/>
      <c r="H101" s="30">
        <v>3171</v>
      </c>
      <c r="I101" s="30">
        <v>6917</v>
      </c>
      <c r="J101" s="30"/>
      <c r="K101" s="15"/>
      <c r="L101" s="13"/>
      <c r="M101" s="13"/>
      <c r="N101" s="42"/>
      <c r="O101" s="6"/>
      <c r="P101" s="6"/>
    </row>
    <row r="102" spans="1:16" ht="12.75" customHeight="1" thickBot="1">
      <c r="A102" s="57"/>
      <c r="B102" s="103" t="s">
        <v>61</v>
      </c>
      <c r="C102" s="4">
        <f>G102</f>
        <v>1100</v>
      </c>
      <c r="D102" s="13"/>
      <c r="E102" s="13"/>
      <c r="F102" s="13"/>
      <c r="G102" s="13">
        <v>1100</v>
      </c>
      <c r="H102" s="13"/>
      <c r="I102" s="13"/>
      <c r="J102" s="13"/>
      <c r="K102" s="15"/>
      <c r="L102" s="13"/>
      <c r="M102" s="13"/>
      <c r="N102" s="42"/>
      <c r="O102" s="6"/>
      <c r="P102" s="6"/>
    </row>
    <row r="103" spans="1:16" ht="12.75" customHeight="1">
      <c r="A103" s="48" t="s">
        <v>15</v>
      </c>
      <c r="B103" s="69" t="s">
        <v>32</v>
      </c>
      <c r="C103" s="100"/>
      <c r="D103" s="39"/>
      <c r="E103" s="39" t="s">
        <v>19</v>
      </c>
      <c r="F103" s="39"/>
      <c r="G103" s="39"/>
      <c r="H103" s="39"/>
      <c r="I103" s="39"/>
      <c r="J103" s="39"/>
      <c r="K103" s="39"/>
      <c r="L103" s="39"/>
      <c r="M103" s="39"/>
      <c r="N103" s="40"/>
      <c r="O103" s="6"/>
      <c r="P103" s="6"/>
    </row>
    <row r="104" spans="1:16" ht="12.75" customHeight="1">
      <c r="A104" s="49" t="s">
        <v>9</v>
      </c>
      <c r="B104" s="70"/>
      <c r="C104" s="129" t="s">
        <v>21</v>
      </c>
      <c r="D104" s="20"/>
      <c r="E104" s="21"/>
      <c r="F104" s="21"/>
      <c r="G104" s="21" t="s">
        <v>20</v>
      </c>
      <c r="H104" s="21"/>
      <c r="I104" s="21"/>
      <c r="J104" s="21"/>
      <c r="K104" s="21"/>
      <c r="L104" s="21"/>
      <c r="M104" s="21"/>
      <c r="N104" s="41"/>
      <c r="O104" s="6"/>
      <c r="P104" s="6"/>
    </row>
    <row r="105" spans="1:16" ht="12.75" customHeight="1" thickBot="1">
      <c r="A105" s="93"/>
      <c r="B105" s="94"/>
      <c r="C105" s="130" t="s">
        <v>16</v>
      </c>
      <c r="D105" s="46" t="s">
        <v>17</v>
      </c>
      <c r="E105" s="46" t="s">
        <v>22</v>
      </c>
      <c r="F105" s="46" t="s">
        <v>23</v>
      </c>
      <c r="G105" s="46" t="s">
        <v>24</v>
      </c>
      <c r="H105" s="46" t="s">
        <v>25</v>
      </c>
      <c r="I105" s="46" t="s">
        <v>26</v>
      </c>
      <c r="J105" s="46" t="s">
        <v>27</v>
      </c>
      <c r="K105" s="46" t="s">
        <v>28</v>
      </c>
      <c r="L105" s="46" t="s">
        <v>29</v>
      </c>
      <c r="M105" s="46" t="s">
        <v>30</v>
      </c>
      <c r="N105" s="47" t="s">
        <v>31</v>
      </c>
      <c r="O105" s="6"/>
      <c r="P105" s="6"/>
    </row>
    <row r="106" spans="1:16" ht="48">
      <c r="A106" s="112">
        <v>3</v>
      </c>
      <c r="B106" s="88" t="s">
        <v>11</v>
      </c>
      <c r="C106" s="131">
        <v>4085</v>
      </c>
      <c r="D106" s="27">
        <v>3485</v>
      </c>
      <c r="E106" s="27">
        <f>C106-D106</f>
        <v>600</v>
      </c>
      <c r="F106" s="13"/>
      <c r="G106" s="13"/>
      <c r="H106" s="13"/>
      <c r="I106" s="13"/>
      <c r="J106" s="13"/>
      <c r="K106" s="15"/>
      <c r="L106" s="13"/>
      <c r="M106" s="13"/>
      <c r="N106" s="42"/>
      <c r="O106" s="6"/>
      <c r="P106" s="6"/>
    </row>
    <row r="107" spans="1:16" ht="12.75">
      <c r="A107" s="58"/>
      <c r="B107" s="79" t="s">
        <v>54</v>
      </c>
      <c r="C107" s="58">
        <f>F107</f>
        <v>4085</v>
      </c>
      <c r="D107" s="13"/>
      <c r="E107" s="13"/>
      <c r="F107" s="13">
        <v>4085</v>
      </c>
      <c r="G107" s="13"/>
      <c r="H107" s="13"/>
      <c r="I107" s="13"/>
      <c r="J107" s="13"/>
      <c r="K107" s="15"/>
      <c r="L107" s="13"/>
      <c r="M107" s="13"/>
      <c r="N107" s="42"/>
      <c r="O107" s="6"/>
      <c r="P107" s="6"/>
    </row>
    <row r="108" spans="1:16" ht="12.75">
      <c r="A108" s="58"/>
      <c r="B108" s="73" t="s">
        <v>48</v>
      </c>
      <c r="C108" s="58"/>
      <c r="D108" s="30"/>
      <c r="E108" s="13"/>
      <c r="F108" s="13"/>
      <c r="G108" s="13"/>
      <c r="H108" s="13"/>
      <c r="I108" s="13"/>
      <c r="J108" s="13"/>
      <c r="K108" s="15"/>
      <c r="L108" s="13"/>
      <c r="M108" s="13"/>
      <c r="N108" s="42"/>
      <c r="O108" s="6"/>
      <c r="P108" s="6"/>
    </row>
    <row r="109" spans="1:16" ht="12.75">
      <c r="A109" s="58"/>
      <c r="B109" s="103" t="s">
        <v>60</v>
      </c>
      <c r="C109" s="132">
        <f>I109+J109</f>
        <v>4085</v>
      </c>
      <c r="D109" s="13"/>
      <c r="E109" s="13"/>
      <c r="F109" s="13"/>
      <c r="G109" s="13"/>
      <c r="H109" s="13"/>
      <c r="I109" s="13">
        <v>172</v>
      </c>
      <c r="J109" s="30">
        <v>3913</v>
      </c>
      <c r="K109" s="38"/>
      <c r="L109" s="13"/>
      <c r="M109" s="13"/>
      <c r="N109" s="42"/>
      <c r="O109" s="6"/>
      <c r="P109" s="6"/>
    </row>
    <row r="110" spans="1:16" ht="12.75">
      <c r="A110" s="58"/>
      <c r="B110" s="103" t="s">
        <v>61</v>
      </c>
      <c r="C110" s="58"/>
      <c r="D110" s="7"/>
      <c r="E110" s="7"/>
      <c r="F110" s="7"/>
      <c r="G110" s="7"/>
      <c r="H110" s="7"/>
      <c r="I110" s="7"/>
      <c r="J110" s="7"/>
      <c r="K110" s="9"/>
      <c r="L110" s="7"/>
      <c r="M110" s="7"/>
      <c r="N110" s="97"/>
      <c r="O110" s="6"/>
      <c r="P110" s="6"/>
    </row>
    <row r="111" spans="1:16" ht="24">
      <c r="A111" s="59">
        <v>4</v>
      </c>
      <c r="B111" s="89" t="s">
        <v>12</v>
      </c>
      <c r="C111" s="133"/>
      <c r="D111" s="22"/>
      <c r="E111" s="24"/>
      <c r="F111" s="22"/>
      <c r="G111" s="11"/>
      <c r="H111" s="7"/>
      <c r="I111" s="11"/>
      <c r="J111" s="7"/>
      <c r="K111" s="11"/>
      <c r="L111" s="7"/>
      <c r="M111" s="7"/>
      <c r="N111" s="134"/>
      <c r="O111" s="6"/>
      <c r="P111" s="6"/>
    </row>
    <row r="112" spans="1:16" ht="12.75">
      <c r="A112" s="60"/>
      <c r="B112" s="90" t="s">
        <v>13</v>
      </c>
      <c r="C112" s="135">
        <v>32342</v>
      </c>
      <c r="D112" s="18">
        <v>23127</v>
      </c>
      <c r="E112" s="25">
        <v>2600</v>
      </c>
      <c r="F112" s="18">
        <f>C112-D112-E112</f>
        <v>6615</v>
      </c>
      <c r="G112" s="21"/>
      <c r="H112" s="8"/>
      <c r="I112" s="12"/>
      <c r="J112" s="8"/>
      <c r="K112" s="12"/>
      <c r="L112" s="8"/>
      <c r="M112" s="8"/>
      <c r="N112" s="136"/>
      <c r="O112" s="6"/>
      <c r="P112" s="6"/>
    </row>
    <row r="113" spans="1:16" ht="12.75">
      <c r="A113" s="60"/>
      <c r="B113" s="79" t="s">
        <v>54</v>
      </c>
      <c r="C113" s="137">
        <f>E113+F113+G113</f>
        <v>32342</v>
      </c>
      <c r="D113" s="16"/>
      <c r="E113" s="8">
        <v>17348</v>
      </c>
      <c r="F113" s="8">
        <v>5140</v>
      </c>
      <c r="G113" s="5">
        <f>C112-E113-F113</f>
        <v>9854</v>
      </c>
      <c r="H113" s="8"/>
      <c r="I113" s="8"/>
      <c r="J113" s="8"/>
      <c r="K113" s="10"/>
      <c r="L113" s="8"/>
      <c r="M113" s="8"/>
      <c r="N113" s="92"/>
      <c r="O113" s="6"/>
      <c r="P113" s="6"/>
    </row>
    <row r="114" spans="1:16" ht="12.75">
      <c r="A114" s="60"/>
      <c r="B114" s="73" t="s">
        <v>48</v>
      </c>
      <c r="C114" s="137"/>
      <c r="D114" s="30"/>
      <c r="E114" s="13"/>
      <c r="F114" s="13"/>
      <c r="G114" s="13"/>
      <c r="H114" s="13"/>
      <c r="I114" s="13"/>
      <c r="J114" s="13"/>
      <c r="K114" s="15"/>
      <c r="L114" s="13"/>
      <c r="M114" s="13"/>
      <c r="N114" s="42"/>
      <c r="O114" s="6"/>
      <c r="P114" s="33"/>
    </row>
    <row r="115" spans="1:16" ht="12.75">
      <c r="A115" s="60"/>
      <c r="B115" s="103" t="s">
        <v>60</v>
      </c>
      <c r="C115" s="138">
        <f>J115+K115+L115+M115+N115</f>
        <v>32342</v>
      </c>
      <c r="D115" s="30"/>
      <c r="E115" s="13"/>
      <c r="F115" s="13"/>
      <c r="G115" s="13"/>
      <c r="H115" s="13"/>
      <c r="I115" s="13"/>
      <c r="J115" s="13">
        <v>3176</v>
      </c>
      <c r="K115" s="38">
        <v>7089</v>
      </c>
      <c r="L115" s="13">
        <v>7089</v>
      </c>
      <c r="M115" s="13">
        <v>12019</v>
      </c>
      <c r="N115" s="42">
        <v>2969</v>
      </c>
      <c r="O115" s="6"/>
      <c r="P115" s="6"/>
    </row>
    <row r="116" spans="1:16" ht="12.75">
      <c r="A116" s="60"/>
      <c r="B116" s="103" t="s">
        <v>61</v>
      </c>
      <c r="C116" s="137"/>
      <c r="D116" s="30"/>
      <c r="E116" s="13"/>
      <c r="F116" s="13"/>
      <c r="G116" s="13"/>
      <c r="H116" s="13"/>
      <c r="I116" s="13"/>
      <c r="J116" s="13"/>
      <c r="K116" s="15"/>
      <c r="L116" s="13"/>
      <c r="M116" s="13"/>
      <c r="N116" s="42"/>
      <c r="O116" s="6"/>
      <c r="P116" s="6"/>
    </row>
    <row r="117" spans="1:16" ht="12.75">
      <c r="A117" s="56">
        <v>5</v>
      </c>
      <c r="B117" s="91" t="s">
        <v>14</v>
      </c>
      <c r="C117" s="139">
        <v>8317</v>
      </c>
      <c r="D117" s="27">
        <v>3716</v>
      </c>
      <c r="E117" s="27">
        <v>1600</v>
      </c>
      <c r="F117" s="27">
        <f>C117-D117-E117</f>
        <v>3001</v>
      </c>
      <c r="G117" s="27"/>
      <c r="H117" s="13"/>
      <c r="I117" s="13"/>
      <c r="J117" s="13"/>
      <c r="K117" s="15"/>
      <c r="L117" s="13"/>
      <c r="M117" s="13"/>
      <c r="N117" s="42"/>
      <c r="O117" s="6"/>
      <c r="P117" s="6"/>
    </row>
    <row r="118" spans="1:16" ht="12.75">
      <c r="A118" s="56"/>
      <c r="B118" s="79" t="s">
        <v>54</v>
      </c>
      <c r="C118" s="140">
        <f>E118+F118+G118</f>
        <v>8317</v>
      </c>
      <c r="D118" s="13"/>
      <c r="E118" s="13">
        <v>1400</v>
      </c>
      <c r="F118" s="13">
        <v>5800</v>
      </c>
      <c r="G118" s="13">
        <f>C117-E118-F118</f>
        <v>1117</v>
      </c>
      <c r="H118" s="13"/>
      <c r="I118" s="13"/>
      <c r="J118" s="13"/>
      <c r="K118" s="15"/>
      <c r="L118" s="13"/>
      <c r="M118" s="13"/>
      <c r="N118" s="42"/>
      <c r="O118" s="6"/>
      <c r="P118" s="6"/>
    </row>
    <row r="119" spans="1:16" ht="12.75">
      <c r="A119" s="56"/>
      <c r="B119" s="73" t="s">
        <v>48</v>
      </c>
      <c r="C119" s="140"/>
      <c r="D119" s="13"/>
      <c r="E119" s="13"/>
      <c r="F119" s="13"/>
      <c r="G119" s="13"/>
      <c r="H119" s="13"/>
      <c r="I119" s="13"/>
      <c r="J119" s="13"/>
      <c r="K119" s="15"/>
      <c r="L119" s="13"/>
      <c r="M119" s="13"/>
      <c r="N119" s="42"/>
      <c r="O119" s="6"/>
      <c r="P119" s="6"/>
    </row>
    <row r="120" spans="1:16" ht="12.75">
      <c r="A120" s="56"/>
      <c r="B120" s="103" t="s">
        <v>60</v>
      </c>
      <c r="C120" s="140">
        <f>N120</f>
        <v>8317</v>
      </c>
      <c r="D120" s="13"/>
      <c r="E120" s="13"/>
      <c r="F120" s="13"/>
      <c r="G120" s="13"/>
      <c r="H120" s="13"/>
      <c r="I120" s="13"/>
      <c r="J120" s="13"/>
      <c r="K120" s="15"/>
      <c r="L120" s="13"/>
      <c r="M120" s="13"/>
      <c r="N120" s="42">
        <v>8317</v>
      </c>
      <c r="O120" s="6"/>
      <c r="P120" s="6"/>
    </row>
    <row r="121" spans="1:16" ht="12.75">
      <c r="A121" s="56"/>
      <c r="B121" s="103" t="s">
        <v>61</v>
      </c>
      <c r="C121" s="141"/>
      <c r="D121" s="13"/>
      <c r="E121" s="13"/>
      <c r="F121" s="13"/>
      <c r="G121" s="13"/>
      <c r="H121" s="13"/>
      <c r="I121" s="13"/>
      <c r="J121" s="13"/>
      <c r="K121" s="15"/>
      <c r="L121" s="13"/>
      <c r="M121" s="13"/>
      <c r="N121" s="42"/>
      <c r="O121" s="6"/>
      <c r="P121" s="6"/>
    </row>
    <row r="122" spans="1:14" s="1" customFormat="1" ht="15.75">
      <c r="A122" s="54"/>
      <c r="B122" s="85" t="s">
        <v>59</v>
      </c>
      <c r="C122" s="142">
        <f>C117+C112+C106+C98+C93</f>
        <v>89700</v>
      </c>
      <c r="D122" s="115">
        <f>D93+D98+D106+D112+D117</f>
        <v>65515.7</v>
      </c>
      <c r="E122" s="115">
        <f>E93+E98+E106+E112+E117</f>
        <v>14568.3</v>
      </c>
      <c r="F122" s="115">
        <f>F93+F98+F106+F112+F117</f>
        <v>9616</v>
      </c>
      <c r="G122" s="118"/>
      <c r="H122" s="109"/>
      <c r="I122" s="109"/>
      <c r="J122" s="109"/>
      <c r="K122" s="109"/>
      <c r="L122" s="27"/>
      <c r="M122" s="27"/>
      <c r="N122" s="110"/>
    </row>
    <row r="123" spans="1:16" ht="12.75">
      <c r="A123" s="53"/>
      <c r="B123" s="73" t="s">
        <v>48</v>
      </c>
      <c r="C123" s="143"/>
      <c r="D123" s="13"/>
      <c r="E123" s="13"/>
      <c r="F123" s="13"/>
      <c r="G123" s="13"/>
      <c r="H123" s="13"/>
      <c r="I123" s="13"/>
      <c r="J123" s="13"/>
      <c r="K123" s="13"/>
      <c r="L123" s="13"/>
      <c r="M123" s="37"/>
      <c r="N123" s="42"/>
      <c r="O123" s="6"/>
      <c r="P123" s="6"/>
    </row>
    <row r="124" spans="1:16" ht="12.75">
      <c r="A124" s="53"/>
      <c r="B124" s="103" t="s">
        <v>60</v>
      </c>
      <c r="C124" s="144">
        <f>D124+E124+F124+G124+H124+I124+J124+K124+L124+M124+N123:N124</f>
        <v>70322</v>
      </c>
      <c r="D124" s="13"/>
      <c r="E124" s="13"/>
      <c r="F124" s="13"/>
      <c r="G124" s="30">
        <f>G96</f>
        <v>6742</v>
      </c>
      <c r="H124" s="30">
        <f>H96+H101</f>
        <v>11919</v>
      </c>
      <c r="I124" s="30">
        <f>I109+I101</f>
        <v>7089</v>
      </c>
      <c r="J124" s="30">
        <f>J115+J109</f>
        <v>7089</v>
      </c>
      <c r="K124" s="30">
        <f>K115</f>
        <v>7089</v>
      </c>
      <c r="L124" s="30">
        <f>L115</f>
        <v>7089</v>
      </c>
      <c r="M124" s="30">
        <f>M115</f>
        <v>12019</v>
      </c>
      <c r="N124" s="44">
        <f>N115+N120</f>
        <v>11286</v>
      </c>
      <c r="O124" s="6"/>
      <c r="P124" s="6"/>
    </row>
    <row r="125" spans="1:16" ht="13.5" thickBot="1">
      <c r="A125" s="96"/>
      <c r="B125" s="103" t="s">
        <v>61</v>
      </c>
      <c r="C125" s="129">
        <f>G125+H125+I125+J125+K125+L125+M125</f>
        <v>19378</v>
      </c>
      <c r="D125" s="7"/>
      <c r="E125" s="7"/>
      <c r="F125" s="7"/>
      <c r="G125" s="7">
        <f>G102</f>
        <v>1100</v>
      </c>
      <c r="H125" s="7">
        <f aca="true" t="shared" si="7" ref="H125:M125">H97</f>
        <v>1100</v>
      </c>
      <c r="I125" s="7">
        <f t="shared" si="7"/>
        <v>3655</v>
      </c>
      <c r="J125" s="7">
        <f t="shared" si="7"/>
        <v>3655</v>
      </c>
      <c r="K125" s="7">
        <f t="shared" si="7"/>
        <v>3655</v>
      </c>
      <c r="L125" s="7">
        <f t="shared" si="7"/>
        <v>3655</v>
      </c>
      <c r="M125" s="7">
        <f t="shared" si="7"/>
        <v>2558</v>
      </c>
      <c r="N125" s="97">
        <v>0</v>
      </c>
      <c r="O125" s="6"/>
      <c r="P125" s="6"/>
    </row>
    <row r="126" spans="1:16" ht="12.75">
      <c r="A126" s="100"/>
      <c r="B126" s="102" t="s">
        <v>62</v>
      </c>
      <c r="C126" s="145">
        <f>C128+C129</f>
        <v>155500</v>
      </c>
      <c r="D126" s="116">
        <f>D122+D88</f>
        <v>105783.13</v>
      </c>
      <c r="E126" s="116">
        <f>E122+E88</f>
        <v>27901.07</v>
      </c>
      <c r="F126" s="116">
        <f>F122+F88</f>
        <v>21815.8</v>
      </c>
      <c r="G126" s="119"/>
      <c r="H126" s="98"/>
      <c r="I126" s="98"/>
      <c r="J126" s="98"/>
      <c r="K126" s="98"/>
      <c r="L126" s="98"/>
      <c r="M126" s="98"/>
      <c r="N126" s="99"/>
      <c r="O126" s="6"/>
      <c r="P126" s="6"/>
    </row>
    <row r="127" spans="1:16" ht="12.75">
      <c r="A127" s="53"/>
      <c r="B127" s="73" t="s">
        <v>48</v>
      </c>
      <c r="C127" s="14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42"/>
      <c r="O127" s="6"/>
      <c r="P127" s="6"/>
    </row>
    <row r="128" spans="1:16" ht="12.75">
      <c r="A128" s="53"/>
      <c r="B128" s="103" t="s">
        <v>60</v>
      </c>
      <c r="C128" s="146">
        <f>G128+H128+I128+J128+K128+L128+M128+N128</f>
        <v>121434</v>
      </c>
      <c r="D128" s="13"/>
      <c r="E128" s="13"/>
      <c r="F128" s="13"/>
      <c r="G128" s="30">
        <f>G90+G124</f>
        <v>13792</v>
      </c>
      <c r="H128" s="30">
        <f aca="true" t="shared" si="8" ref="H128:N128">H90+H124</f>
        <v>20597</v>
      </c>
      <c r="I128" s="30">
        <f t="shared" si="8"/>
        <v>14865</v>
      </c>
      <c r="J128" s="30">
        <f t="shared" si="8"/>
        <v>14865</v>
      </c>
      <c r="K128" s="30">
        <f t="shared" si="8"/>
        <v>14865</v>
      </c>
      <c r="L128" s="30">
        <f t="shared" si="8"/>
        <v>14865</v>
      </c>
      <c r="M128" s="30">
        <f t="shared" si="8"/>
        <v>16299</v>
      </c>
      <c r="N128" s="44">
        <f t="shared" si="8"/>
        <v>11286</v>
      </c>
      <c r="O128" s="6"/>
      <c r="P128" s="6"/>
    </row>
    <row r="129" spans="1:16" ht="13.5" thickBot="1">
      <c r="A129" s="61"/>
      <c r="B129" s="105" t="s">
        <v>61</v>
      </c>
      <c r="C129" s="147">
        <f>G129+H129+I129+J129+K129+L129+M129+N129</f>
        <v>34066</v>
      </c>
      <c r="D129" s="46"/>
      <c r="E129" s="46"/>
      <c r="F129" s="46"/>
      <c r="G129" s="46">
        <f>G125+G91</f>
        <v>8800</v>
      </c>
      <c r="H129" s="46">
        <f aca="true" t="shared" si="9" ref="H129:N129">H125+H91</f>
        <v>5818</v>
      </c>
      <c r="I129" s="46">
        <f t="shared" si="9"/>
        <v>5925</v>
      </c>
      <c r="J129" s="46">
        <f t="shared" si="9"/>
        <v>3655</v>
      </c>
      <c r="K129" s="46">
        <f t="shared" si="9"/>
        <v>3655</v>
      </c>
      <c r="L129" s="46">
        <f t="shared" si="9"/>
        <v>3655</v>
      </c>
      <c r="M129" s="46">
        <f t="shared" si="9"/>
        <v>2558</v>
      </c>
      <c r="N129" s="47">
        <f t="shared" si="9"/>
        <v>0</v>
      </c>
      <c r="O129" s="6"/>
      <c r="P129" s="6"/>
    </row>
    <row r="130" spans="3:16" ht="12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3:16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3:16" ht="12.7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3:16" ht="12.7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3:16" ht="12.7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3:16" ht="12.7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3:16" ht="12.7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3:16" ht="12.7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3:16" ht="12.7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3:16" ht="12.7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3:16" ht="12.7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3:16" ht="12.7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3:16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3:16" ht="12.7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3:16" ht="12.7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3:16" ht="12.7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3:16" ht="12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3:16" ht="12.7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3:16" ht="12.7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3:16" ht="12.7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3:16" ht="12.7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3:16" ht="12.7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3:16" ht="12.7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3:16" ht="12.7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3:16" ht="12.7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3:16" ht="12.7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3:16" ht="12.7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3:16" ht="12.7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3:16" ht="12.7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3:16" ht="12.7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3:16" ht="12.7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3:16" ht="12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3:16" ht="12.7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3:16" ht="12.7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3:16" ht="12.7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3:16" ht="12.7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3:16" ht="12.7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3:16" ht="12.7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3:16" ht="12.7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3:16" ht="12.7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3:16" ht="12.7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3:16" ht="12.7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3:16" ht="12.7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3:16" ht="12.7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3:16" ht="12.7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3:16" ht="12.7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3:16" ht="12.7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3:16" ht="12.7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3:16" ht="12.7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3:16" ht="12.7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3:16" ht="12.7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3:16" ht="12.7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3:16" ht="12.7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3:16" ht="12.7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3:16" ht="12.7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3:16" ht="12.7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3:16" ht="12.7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3:16" ht="12.7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3:16" ht="12.7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3:16" ht="12.7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3:16" ht="12.7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3:16" ht="12.7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3:16" ht="12.7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3:16" ht="12.7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3:16" ht="12.7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3:16" ht="12.7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3:16" ht="12.7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3:16" ht="12.7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3:16" ht="12.7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3:16" ht="12.7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3:16" ht="12.7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3:16" ht="12.7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3:16" ht="12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3:16" ht="12.7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3:16" ht="12.7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3:16" ht="12.7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3:16" ht="12.7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3:16" ht="12.7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3:16" ht="12.7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3:16" ht="12.7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3:16" ht="12.7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3:16" ht="12.7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3:16" ht="12.7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3:16" ht="12.7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3:16" ht="12.7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</sheetData>
  <mergeCells count="3">
    <mergeCell ref="L1:N1"/>
    <mergeCell ref="L2:N2"/>
    <mergeCell ref="L3:N3"/>
  </mergeCells>
  <printOptions/>
  <pageMargins left="0.21" right="0.17" top="0.22" bottom="0.16" header="0.5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УМП Горводоканал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Чвыкова</dc:creator>
  <cp:keywords/>
  <dc:description/>
  <cp:lastModifiedBy>Duma2</cp:lastModifiedBy>
  <cp:lastPrinted>2012-05-31T09:46:33Z</cp:lastPrinted>
  <dcterms:created xsi:type="dcterms:W3CDTF">2008-07-19T08:20:54Z</dcterms:created>
  <dcterms:modified xsi:type="dcterms:W3CDTF">2012-05-31T09:54:16Z</dcterms:modified>
  <cp:category/>
  <cp:version/>
  <cp:contentType/>
  <cp:contentStatus/>
</cp:coreProperties>
</file>