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firstSheet="8" activeTab="12"/>
  </bookViews>
  <sheets>
    <sheet name="1" sheetId="1" r:id="rId1"/>
    <sheet name="2" sheetId="2" r:id="rId2"/>
    <sheet name="2а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 10" sheetId="11" r:id="rId11"/>
    <sheet name="Бюдж.инв. 11" sheetId="12" r:id="rId12"/>
    <sheet name="Капремонт 12" sheetId="13" r:id="rId13"/>
    <sheet name="кредиторская задолженность 13" sheetId="14" r:id="rId14"/>
    <sheet name="14" sheetId="15" r:id="rId15"/>
    <sheet name="уточнение фин.помощи" sheetId="16" r:id="rId16"/>
  </sheets>
  <definedNames>
    <definedName name="_xlnm.Print_Titles" localSheetId="0">'1'!$8:$9</definedName>
    <definedName name="_xlnm.Print_Titles" localSheetId="14">'14'!$4:$5</definedName>
    <definedName name="_xlnm.Print_Titles" localSheetId="1">'2'!$10:$13</definedName>
    <definedName name="_xlnm.Print_Titles" localSheetId="2">'2а'!$8:$12</definedName>
    <definedName name="_xlnm.Print_Titles" localSheetId="4">'4'!$8:$9</definedName>
    <definedName name="_xlnm.Print_Titles" localSheetId="7">'7'!$6:$8</definedName>
    <definedName name="_xlnm.Print_Titles" localSheetId="11">'Бюдж.инв. 11'!$5:$6</definedName>
    <definedName name="_xlnm.Print_Titles" localSheetId="12">'Капремонт 12'!$6:$7</definedName>
    <definedName name="_xlnm.Print_Titles" localSheetId="13">'кредиторская задолженность 13'!$4:$5</definedName>
    <definedName name="_xlnm.Print_Area" localSheetId="10">' 10'!$A$1:$W$27</definedName>
    <definedName name="_xlnm.Print_Area" localSheetId="0">'1'!$A$1:$O$102</definedName>
    <definedName name="_xlnm.Print_Area" localSheetId="1">'2'!$A$1:$G$67</definedName>
    <definedName name="_xlnm.Print_Area" localSheetId="2">'2а'!$A$1:$K$67</definedName>
    <definedName name="_xlnm.Print_Area" localSheetId="13">'кредиторская задолженность 13'!$A$1:$E$25</definedName>
  </definedNames>
  <calcPr fullCalcOnLoad="1"/>
</workbook>
</file>

<file path=xl/sharedStrings.xml><?xml version="1.0" encoding="utf-8"?>
<sst xmlns="http://schemas.openxmlformats.org/spreadsheetml/2006/main" count="1362" uniqueCount="610">
  <si>
    <t>Таблица поправок, вносимых в распределение бюджетных ассигнований регионального фонда компенсаций  на 2012-2013 годы</t>
  </si>
  <si>
    <t>Таблица поправок, вносимых в распределение бюджетных ассигнований регионального фонда софинансирования расходов на 2011 год</t>
  </si>
  <si>
    <t>Таблица поправок, вносимых в распределение бюджетных ассигнований в иные виды межбюджетных трансфертов на 2011 год</t>
  </si>
  <si>
    <t>Таблица поправок, вносимых в распределение бюджетных ассигнований регионального фонда софинансирования расходов  на 2012-2013 годы</t>
  </si>
  <si>
    <t>Таблица поправок, вносимых в распределение бюджетных ассигнований в иные виды межбюджетных трансфертов на 2012-2013 годы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</si>
  <si>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</si>
  <si>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</si>
  <si>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</si>
  <si>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</si>
  <si>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</si>
  <si>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</si>
  <si>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 xml:space="preserve"> - Субсидии на реализацию подпрограммы "Инновационное развитие образования" </t>
  </si>
  <si>
    <t>Доходы бюджета городского округа Радужный  по группам и подгруппам на 2009 год и плановый период 2010 -2011 годы</t>
  </si>
  <si>
    <t>Доходы бюджета городского округа Радужный по группам и подгруппам и статьям классификации доходов бюджетов Российской Федерации  на 2011год и плановый период 2012-2013годы.</t>
  </si>
  <si>
    <t>Наименование показателя</t>
  </si>
  <si>
    <t>Код дохода</t>
  </si>
  <si>
    <t>Сумма на год</t>
  </si>
  <si>
    <t>КОД</t>
  </si>
  <si>
    <t>2011 год проект</t>
  </si>
  <si>
    <t>изменение к проекту</t>
  </si>
  <si>
    <t xml:space="preserve"> 2011 г.проект с поправками</t>
  </si>
  <si>
    <t>2012 год проект</t>
  </si>
  <si>
    <t xml:space="preserve"> 2012 г.проект с поправками</t>
  </si>
  <si>
    <t>2013 год проект</t>
  </si>
  <si>
    <t xml:space="preserve"> 2013 г.проект с поправками</t>
  </si>
  <si>
    <t xml:space="preserve"> НАЛОГОВЫЕ И НЕНАЛОГОВЫЕ  ДОХОДЫ</t>
  </si>
  <si>
    <t>000 1 00 00000 00 0000 000</t>
  </si>
  <si>
    <t>НАЛОГОВЫЕ  ДОХОДЫ</t>
  </si>
  <si>
    <t>000 1 00 00000 00 0000 110</t>
  </si>
  <si>
    <t>в т.ч.</t>
  </si>
  <si>
    <t xml:space="preserve">000 1 01 00000 00 0000 000 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</si>
  <si>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</si>
  <si>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</si>
  <si>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</si>
  <si>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</si>
  <si>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</si>
  <si>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</si>
  <si>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</si>
  <si>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000 1 01 02022 01 0000 110</t>
  </si>
  <si>
    <t>Приложение № 13</t>
  </si>
  <si>
    <t xml:space="preserve">Кредиторская задолженность прошлых лет, предусмотренная  в проекте бюджета города на 2011 год </t>
  </si>
  <si>
    <t>РзПр</t>
  </si>
  <si>
    <t>2011 год,      тыс. руб.</t>
  </si>
  <si>
    <t>7950000</t>
  </si>
  <si>
    <t>079</t>
  </si>
  <si>
    <t>Итого кредиторская задолженность в рамках муниципальных целевых программ</t>
  </si>
  <si>
    <t>0503</t>
  </si>
  <si>
    <t>1020102</t>
  </si>
  <si>
    <t>Реконструкция культурно-развлекательного центра МУК ДК "Нефтяник"(ПИР)</t>
  </si>
  <si>
    <t>6000200</t>
  </si>
  <si>
    <t>Итого кредиторская задолженность по объектам, не входящим в муниципальные целевые программы</t>
  </si>
  <si>
    <t>6000500</t>
  </si>
  <si>
    <t>4239900</t>
  </si>
  <si>
    <t>4429900</t>
  </si>
  <si>
    <t>Капитальный ремонт объектов здравоохранения</t>
  </si>
  <si>
    <t>0901</t>
  </si>
  <si>
    <t>Итого кредиторская задолженность по капитальному ремонту</t>
  </si>
  <si>
    <t xml:space="preserve">ИТОГО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</si>
  <si>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 полученных физическими лицами, зарегистрированными в качестве индивидуальных предпринимателей, частных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</si>
  <si>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</si>
  <si>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</si>
  <si>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000 1 01 02040 01 0000 110</t>
  </si>
  <si>
    <t>СПРАВОЧНО</t>
  </si>
  <si>
    <t>Уточнение параметров расходной части бюджета города на 2011 год и плановый период 2012-2013 годов</t>
  </si>
  <si>
    <t>тыс.руб.</t>
  </si>
  <si>
    <t>2011 год</t>
  </si>
  <si>
    <t>1.Проект бюджета (внесено )</t>
  </si>
  <si>
    <t>2.Изменения  (+,-)  -всего, в т. ч.</t>
  </si>
  <si>
    <t>Субвенция бюджетам муниципальных образований на осуществление полномочий по подготовке проведения статистических переписей из бюджета автономного округа</t>
  </si>
  <si>
    <t>Подпрограмма " Развитие материально-технической базы учреждений здравоохранения" программы "Современное здравоохранение Югры" на 2011-2013 годы  (Детская поликлиника)</t>
  </si>
  <si>
    <t>Проект бюджета (с поправками)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</si>
  <si>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</si>
  <si>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</si>
  <si>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</si>
  <si>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</si>
  <si>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</si>
  <si>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000 1 05 01010 01 0000 110</t>
  </si>
  <si>
    <t>Единый налог, взимаемый с налогоплательщиков, выбравших в качестве объекта налогообложения  доходы</t>
  </si>
  <si>
    <t>000 1 05 01020 01 0000 110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</si>
  <si>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</si>
  <si>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</si>
  <si>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</si>
  <si>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</si>
  <si>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 имущество</t>
  </si>
  <si>
    <t>000 1 06 01020 04 0000 110</t>
  </si>
  <si>
    <t>Налог на имущество физических лиц</t>
  </si>
  <si>
    <t>000 1 06 01000 00 0000 110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</si>
  <si>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</si>
  <si>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</si>
  <si>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</si>
  <si>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</si>
  <si>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</si>
  <si>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</si>
  <si>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000 1 06 06000 00 0000 110</t>
  </si>
  <si>
    <t>Земельный налог</t>
  </si>
  <si>
    <t xml:space="preserve">000 1 06 06012 04 0000 110 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</si>
  <si>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городских округов</t>
  </si>
  <si>
    <t xml:space="preserve">000 1 06 06013 05 0000 110 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</si>
  <si>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</si>
  <si>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 xml:space="preserve">000 1 06 06022 04 0000 110 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</si>
  <si>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</si>
  <si>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</si>
  <si>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</si>
  <si>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</si>
  <si>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</si>
  <si>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</si>
  <si>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</si>
  <si>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000 1 08 07150 01 0000 110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</si>
  <si>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</si>
  <si>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</si>
  <si>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000 1 09 00000 00 0000 000</t>
  </si>
  <si>
    <t>НЕНАЛОГОВЫЕ  ДОХОДЫ</t>
  </si>
  <si>
    <t>000 1 00 00000 00 0000 120</t>
  </si>
  <si>
    <t xml:space="preserve">Доходы от использования имущества находящегося в государственной и муниципальной собственности </t>
  </si>
  <si>
    <t>000 1 11 00000 00 0000 000</t>
  </si>
  <si>
    <t>000 1 09 04050 03 0000 110</t>
  </si>
  <si>
    <t>Земельный налог (по обязательствам, возникшим до 01 января 2006 года)</t>
  </si>
  <si>
    <t>000 1 09 07000 03 0000 110</t>
  </si>
  <si>
    <t>Прочие налоги и сборы (по отмененным местным налогам и сборам)</t>
  </si>
  <si>
    <t>000 1 09 07010 03 0000 110</t>
  </si>
  <si>
    <t>Налог на рекламу</t>
  </si>
  <si>
    <t>000 1 09 07030 03 0000 110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</si>
  <si>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</si>
  <si>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Программа Модернизация здравоохранения муниципального образования г.Радужный на 2011-2013 гг **</t>
  </si>
  <si>
    <t>Программа по капитальному ремонту многоквартирных домов "Наш дом" на 2011-2013 годы и на период до 2020 года **</t>
  </si>
  <si>
    <t>Городская программа "Поддержка малого и среднего предпринимательства в городе Радужный на 2011-2015 годы"   **</t>
  </si>
  <si>
    <t>000 1 09 07050 03 0000 110</t>
  </si>
  <si>
    <t>Прочие местные налоги и сборы</t>
  </si>
  <si>
    <t>НЕНАЛОГОВЫЕ ДОХОДЫ</t>
  </si>
  <si>
    <t>000 1 11 01000 00 0000 120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</si>
  <si>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</si>
  <si>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000 1 11 01040 04 0000 120</t>
  </si>
  <si>
    <t>Дивиденды по акциям и доходы от прочих форм участия в капитале, находящихся в собственности городских округов</t>
  </si>
  <si>
    <t>Доходы в виде прибыли, приходящиеся на долю в уставных (в складочных) капиталах хозяйственных товариществ  и обществ или дивидендов по акциям принадлежащим Российской Федкрации, субъектам Российской Федерации или муниципальным образованиям</t>
  </si>
  <si>
    <t>000 1 11 03000 00 0000 120</t>
  </si>
  <si>
    <t>Проценты, полученные от предоставления бюджетных кредитов внутри страны</t>
  </si>
  <si>
    <t>000 1 11 03040 04 0000 120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</si>
  <si>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</si>
  <si>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000 1 11 05000 00 0000 120</t>
  </si>
  <si>
    <t>Доходы 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</t>
  </si>
  <si>
    <t>000 1 11 05010 00 0000 120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</si>
  <si>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</si>
  <si>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</si>
  <si>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</si>
  <si>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000 1 11 05012 04 0000 120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</si>
  <si>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</si>
  <si>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000 1 11 05020 00 0000 120</t>
  </si>
  <si>
    <t xml:space="preserve"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</si>
  <si>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000 1 11 05024 04 0000 120</t>
  </si>
  <si>
    <t xml:space="preserve">Арендная плата и поступления от продажи права на заключение договоров аренды за земли, находящиеся в собственности городских округов </t>
  </si>
  <si>
    <t>000 1 11 07000 00 0000 120</t>
  </si>
  <si>
    <t>Платежи от государственных и муниципальных унитарных предприятий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</si>
  <si>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</si>
  <si>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</si>
  <si>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000 1 11 08000 00 0000 120</t>
  </si>
  <si>
    <t>000 1 11 09000 00 0000 120</t>
  </si>
  <si>
    <t>000 1 11 08044 04 0000 120</t>
  </si>
  <si>
    <t>Прочие поступления от использования имущества, находящегося в собственности городских округов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</si>
  <si>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</si>
  <si>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</si>
  <si>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</si>
  <si>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</si>
  <si>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оказания платных услуг и компенсации затрат государств</t>
  </si>
  <si>
    <t>000 1 13 00000 00 0000 000</t>
  </si>
  <si>
    <t>000 1 14 00000 00 0000 000</t>
  </si>
  <si>
    <t>Доходы от продажи  материальных и нематериальных активов</t>
  </si>
  <si>
    <t>000 1 14 01040 04 0000 410</t>
  </si>
  <si>
    <t>Доходы бюджетов городских округов от продажи квартир</t>
  </si>
  <si>
    <t>000 1 14 02033 04 0000 410</t>
  </si>
  <si>
    <t>Доходы от реализации иного имущества, находящегося в собственности городских округов (в части реализации основных средств по указанному имуществу)</t>
  </si>
  <si>
    <t>000 1 16 00000 00 0000 000</t>
  </si>
  <si>
    <t>Штрафы, санкции, возмещение ущерба</t>
  </si>
  <si>
    <t>000 1 16 03010 01 0000 140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</si>
  <si>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</si>
  <si>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</si>
  <si>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</si>
  <si>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</si>
  <si>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</si>
  <si>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000 1 16 18040 04 0000 140</t>
  </si>
  <si>
    <t>Денежные взыскания (штрафы) за нарушение бюджетного законодательства (в части  бюджетов городских округов)</t>
  </si>
  <si>
    <t>000 1 16 21030 01 0000 140</t>
  </si>
  <si>
    <t>Денежные взыскания (штрафы) и иные суммы, взыскиванмые с лиц, виновных в совершении преступлений и в возмещении ущерба имуществу, зачисляемые в местные бюджеты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</si>
  <si>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</si>
  <si>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</si>
  <si>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</si>
  <si>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 земельного законодательства</t>
  </si>
  <si>
    <t>000 1 16 25070 01 0000 140</t>
  </si>
  <si>
    <t>Денежные взыскания (штрафы) за нарушение лесного законодательства, зачисляемые в местные бюджеты</t>
  </si>
  <si>
    <t>000 1 16 25080 01 0000 140</t>
  </si>
  <si>
    <t>Денежные взыскания (штрафы) за нарушение водного законодательства</t>
  </si>
  <si>
    <t>000 1 16 27000 01 0000 140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</si>
  <si>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</si>
  <si>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</si>
  <si>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</si>
  <si>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</si>
  <si>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</si>
  <si>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</si>
  <si>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</si>
  <si>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</si>
  <si>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</si>
  <si>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</si>
  <si>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</si>
  <si>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Собственные доходы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</si>
  <si>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</si>
  <si>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000 1 18 00000 00 0000 000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</si>
  <si>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</si>
  <si>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000 1 19 00000 00 0000 000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</si>
  <si>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</si>
  <si>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</si>
  <si>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</si>
  <si>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</si>
  <si>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000 2 02 04193 04 0000 151</t>
  </si>
  <si>
    <t>Субсидии бюджетам городских округов на ежемесячное денежное вознаграждение за классное руководство в государственных и муниципальных общеобразовательных школах</t>
  </si>
  <si>
    <t>000 2 02 04920 04 0000 151</t>
  </si>
  <si>
    <t>Прочие субсидии, зачисляемые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</si>
  <si>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</si>
  <si>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</si>
  <si>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Дотации  бюджетам городских округов на выравнивание бюджетной обеспеченности</t>
  </si>
  <si>
    <t xml:space="preserve">      000 2 02 01001 04 0000 151</t>
  </si>
  <si>
    <t>Дотации бюджетам гордских округов на поддержку мер по обеспечению сбалансированности бюджетов</t>
  </si>
  <si>
    <t xml:space="preserve">      000 2 02 01003 04 0000 151</t>
  </si>
  <si>
    <t>Иные дотации городских округов</t>
  </si>
  <si>
    <t xml:space="preserve">   000 2 02 01999 04 0000 151</t>
  </si>
  <si>
    <t>Приложение № 14</t>
  </si>
  <si>
    <t>Перечень целевых муниципальных  программ, предусмотренных в проекте бюджета города  на 2011-2013годы</t>
  </si>
  <si>
    <t>тыс. рубл.</t>
  </si>
  <si>
    <t>Наименование программы</t>
  </si>
  <si>
    <t>Реквизиты нормативного акта , утвердившего документ</t>
  </si>
  <si>
    <t>План на 2011 год</t>
  </si>
  <si>
    <t>План на 2012 год</t>
  </si>
  <si>
    <t>План на 2013 год</t>
  </si>
  <si>
    <t>Утверждено по программе на 2011 год</t>
  </si>
  <si>
    <t>в том числе кредиторская задолженность прошлых лет</t>
  </si>
  <si>
    <t>Утверждено по программе на 2012 год</t>
  </si>
  <si>
    <t>Утверждено по программе на 2013 год</t>
  </si>
  <si>
    <t>Городская целевая программа "Развитие субъектов малого и среднего предпринимательства в городе Радужный на 2011-2015 годы</t>
  </si>
  <si>
    <t xml:space="preserve">Программа "Комплексное развитие системы коммунальной инфраструктуры г.Радужный на 2006-2010 годы" </t>
  </si>
  <si>
    <t xml:space="preserve">  Городская целевая программа "Укрепление пожарной безопасности муниципального образования городской округ город Радужный на 2010-2012 годы" </t>
  </si>
  <si>
    <t xml:space="preserve"> Постановление администрации города от   30.10.2009 №814, от 09.04.2010г №27,  11.06.2010г  №190</t>
  </si>
  <si>
    <t xml:space="preserve">Программа "Комплексные меры противодействия злоупотреблению наркотическими средствами и их незаконному обороту" на 2011-2015 годы" </t>
  </si>
  <si>
    <t>Постановление админитрации города от 22.10.2010 №489</t>
  </si>
  <si>
    <t>Комплексная программа социальной поддержки и социальной помощи для отдельных категорий граждан в городе Радужный  на 2010-2012 годы</t>
  </si>
  <si>
    <t>Постановление администрации города №787 от 21.10.2009г в ред. Постановления от 01.11.2010 №511</t>
  </si>
  <si>
    <t>Городская целевая программа "Предупреждение и борьба с заболеваниями социального характера" на 2007-2011 год</t>
  </si>
  <si>
    <t>Решение Думы города  от 28.06.2007г №326, Решение Думы города от 23.09.2009 №618</t>
  </si>
  <si>
    <t>Целевая программа города Радужный "Новая школа Югры на 2010-2013 годы"</t>
  </si>
  <si>
    <t>Постановление администрации города от 26.10.2010 №495</t>
  </si>
  <si>
    <t xml:space="preserve">Подпрограмма "Обеспечение, жилыми помещениями граждан, проживающих в жилых помещениях, непригодных для проживания"  </t>
  </si>
  <si>
    <t>Решение Думы города  от 29.11.2007 №389</t>
  </si>
  <si>
    <t xml:space="preserve">Программа "Обеспечение жилыми помещениями граждан, проживающих в жилых помещениях, непригодных для проживания на 2011-2015 годы" </t>
  </si>
  <si>
    <t xml:space="preserve"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 </t>
  </si>
  <si>
    <t xml:space="preserve">Программа по обеспечению жилыми помещениями граждан, состоящих на учете в качестве нуждающихся  в жилых помещениях, предоставляемых по договорам социального найма на 2011-2015 годы </t>
  </si>
  <si>
    <t>Программа "Комплексное развитие системы коммунальной инфраструктуры г.Радужный на 2006-2010 годы" *</t>
  </si>
  <si>
    <t>Долгосрочная целевая программа по обеспечению экологической безопасности на территории муниципального образования Ханты-Мансийского автономного округа город Радужный на 2011-2013 годы"</t>
  </si>
  <si>
    <t>Постановление администрации города от 28.09.2010 №449</t>
  </si>
  <si>
    <t xml:space="preserve">Долгосрочная целевая программа города Радужный "Развитие, совершенствование сети автомобильных дорог и повышение безопасности дорожного движения в муниципальном образовании г.Радужный" на 2011-2015 годы </t>
  </si>
  <si>
    <t>Постановление администрации города от 06.10.2010 №464 с изм. От 25.11.2010 №592</t>
  </si>
  <si>
    <t xml:space="preserve">Программа "Комплексное освоение территории в целях жилищного строительства на 2011-2015 годы" </t>
  </si>
  <si>
    <t>Постановление администрации города от 22.10.2010 №490</t>
  </si>
  <si>
    <t>Программа "Энергосбережение и повышение энергетической эффективности в городе Радужный на 2010-2015 годы"</t>
  </si>
  <si>
    <t xml:space="preserve">Постановление администрации города от 30.07.2010 №338 </t>
  </si>
  <si>
    <t>Муниципальная программа комплексного развития здравоохранения на территории города Радужный на 2011-2013 годы</t>
  </si>
  <si>
    <t>Муниципальная целевая программа "Электронный Радужный на 2010-2013 годы"</t>
  </si>
  <si>
    <t>Постановление администрации города от 13.11.2010 №529</t>
  </si>
  <si>
    <t>Муниципальная целевая программа "Развитие физической культуры и спорта в городском округе город Радужный на 2011-2013 годы"</t>
  </si>
  <si>
    <t xml:space="preserve">Строительство и(или) приобретение жилых помещений муниципального жилого фонда коммерческого использования для предоставления на условиях договоров найма </t>
  </si>
  <si>
    <t>Решение Думы от 24.07.2008г №482</t>
  </si>
  <si>
    <t>Муниципальная целевая программа города Радужный "По капитальному ремонту многоквартирных домов "Наш дом" на 2011-2013 годы"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</si>
  <si>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</si>
  <si>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</si>
  <si>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Субвенции бюджетам субъектов Российской Федерации и муниципальных образований</t>
  </si>
  <si>
    <t xml:space="preserve">000 2 02 03000 00 0000 151 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</si>
  <si>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</si>
  <si>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</si>
  <si>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</si>
  <si>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</si>
  <si>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ИТОГО ДОХОДОВ</t>
  </si>
  <si>
    <r>
      <t xml:space="preserve">Прочие доходы от использования имущества и прав, находящихся в государственной и муниципальной собственности (за исключением автономных учреждений, а также имущества государственных и муниципальных унитарных предприятий, в том числе казенных)     </t>
    </r>
    <r>
      <rPr>
        <b/>
        <sz val="14"/>
        <rFont val="Times New Roman"/>
        <family val="1"/>
      </rPr>
      <t xml:space="preserve">(аренда </t>
    </r>
  </si>
  <si>
    <t>Функциональная классификация расходов бюджетов Российской Федерации</t>
  </si>
  <si>
    <t>раздел</t>
  </si>
  <si>
    <t>подраздел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</si>
  <si>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</si>
  <si>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</si>
  <si>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</si>
  <si>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</si>
  <si>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</si>
  <si>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</si>
  <si>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</si>
  <si>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</si>
  <si>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</si>
  <si>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</si>
  <si>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</si>
  <si>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</si>
  <si>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</si>
  <si>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Лесное хозяйство</t>
  </si>
  <si>
    <t>Транспорт</t>
  </si>
  <si>
    <t>Примечание: По данному перечню включена кредиторская задолжность прошлых лет.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</si>
  <si>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</si>
  <si>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</si>
  <si>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</si>
  <si>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</si>
  <si>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</si>
  <si>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</si>
  <si>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</si>
  <si>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</si>
  <si>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</si>
  <si>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</si>
  <si>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</si>
  <si>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</si>
  <si>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</si>
  <si>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</si>
  <si>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и 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</si>
  <si>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</si>
  <si>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</si>
  <si>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</si>
  <si>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</si>
  <si>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</si>
  <si>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</si>
  <si>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</si>
  <si>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</si>
  <si>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</si>
  <si>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</si>
  <si>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</si>
  <si>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</si>
  <si>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</si>
  <si>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</si>
  <si>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</si>
  <si>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</si>
  <si>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</si>
  <si>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</si>
  <si>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</si>
  <si>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</si>
  <si>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</si>
  <si>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</si>
  <si>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</si>
  <si>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ИТОГО:</t>
  </si>
  <si>
    <t>Проект</t>
  </si>
  <si>
    <t>Связь и информатика</t>
  </si>
  <si>
    <t>изменение</t>
  </si>
  <si>
    <t>Проект бюджета               2011 год,   тыс. рублей</t>
  </si>
  <si>
    <t>Проект бюджета 2011 года с поправками, тыс. рублей</t>
  </si>
  <si>
    <t>Сельское хозяйство и рыболовство</t>
  </si>
  <si>
    <t>Проект бюджета,   тыс. рублей</t>
  </si>
  <si>
    <t>Проект бюджета с поправками,   тыс. рублей</t>
  </si>
  <si>
    <t>Таблица поправок, вносимых в распределение бюджетных ассигнований  расходов бюджета г.Радужный  по разделам и подразделам классификации расходов бюджетов Российской Федерации на 2011 год</t>
  </si>
  <si>
    <t>Таблица поправок, вносимых в распределение бюджетных ассигнований расходов бюджета г.Радужный  по разделам и подразделам классификации расходов бюджетов Российской Федерации на 2012-2013 года</t>
  </si>
  <si>
    <t>Приложение № 1</t>
  </si>
  <si>
    <t>Примечание</t>
  </si>
  <si>
    <t>Уменьшение средств, в связи с уточнением показателей при расчетах по Подпрограмме "Автомобильные дороги" программы "Развитие транспортной системы ХМАО-Югры" на 2011-2013 годы</t>
  </si>
  <si>
    <t>Увеличение субсидии  на реализацию подпрограммы "Обеспечение комплексной безопасности и комфортных условий образовательного процесса"</t>
  </si>
  <si>
    <t>Увеличение  субсидии, в связи с внесением изменений в программу " Развитие материально-технической базы сферы образования" (детский сад в 9 мкр.)</t>
  </si>
  <si>
    <t>Увеличение  субсидии, в связи с внесением изменений в программу "Модернизация и реформирование  жилищно-коммунального комплекса ХМАО-Югры на 2011-2013 годы"</t>
  </si>
  <si>
    <t>Приведение в соответствие  с бюджетной классификацией (письмо Департамента финансов АО от 18.11.2010) с раздела 0801 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</si>
  <si>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Приведение в соответствие  с бюджетной классификацией (письмо Департамента финансов АО от 18.11.2010) на раздел 0113 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</si>
  <si>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Увеличение субсидии по подпрограмме" Развитие материально-технической базы учреждений здравоохранения" программы "Современное здравоохранение Югры" на 2011-2013 годы (Детская поликлиника)</t>
  </si>
  <si>
    <t>Приложение № 2</t>
  </si>
  <si>
    <t>Приложение № 2а</t>
  </si>
  <si>
    <t>Коды</t>
  </si>
  <si>
    <t>Нормативно-правовой акт</t>
  </si>
  <si>
    <t>Предусмотрено по постановлению</t>
  </si>
  <si>
    <t>ПРОЕКТ</t>
  </si>
  <si>
    <t>Отклонения</t>
  </si>
  <si>
    <t>Наименование</t>
  </si>
  <si>
    <t>целевая статья</t>
  </si>
  <si>
    <t>вид расхода</t>
  </si>
  <si>
    <t>Комплексный план развития единой дежурно-диспетчерской службы (ЕДДС) муниципального образования город Радужный  на 2011-2012 годы .</t>
  </si>
  <si>
    <t xml:space="preserve"> Строительство и (или) приобретение жилых помещений муниципального жилого фонда коммерческого использования для предоставления на условиях договоров найма. *</t>
  </si>
  <si>
    <t>Решение Думы города от 24.07.2008г №482</t>
  </si>
  <si>
    <t xml:space="preserve"> -</t>
  </si>
  <si>
    <t xml:space="preserve">  Подпрограмма "Обеспечение жилыми помещениями граждан, проживающих в жилых помещениях, непригодных для проживания" *</t>
  </si>
  <si>
    <t>Программа обеспечения жилыми помещениями граждан, проживающих в жилых помещениях, непригодных для проживания на 2011 -2015 годы"</t>
  </si>
  <si>
    <t>Постановление администрации города от 22.10.2010 №492</t>
  </si>
  <si>
    <t xml:space="preserve">   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 *</t>
  </si>
  <si>
    <t>Решение Думы города от 29.11.2007 №389, от 30.04.2008 №449</t>
  </si>
  <si>
    <t>Программа по обеспечению жилыми помещениями граждан, состоящих на учете в качестве нуждающихся в жилых помещениях, предоставляемых по договорам социального найма на 2011-2015 годы.</t>
  </si>
  <si>
    <t>Постановление администрации города от 22.10.2010 №491</t>
  </si>
  <si>
    <t xml:space="preserve"> Долгосрочная целевая городская программа "Развитие, совершенствование сети автомобильных дорог и повышение безопасности дорожного движения в муниципальном образовании г.Радужный на 2011-2015 годы" </t>
  </si>
  <si>
    <t>Постановление администрации города от 06.10.2010 №464 с изм. от 25.11.2010 №592</t>
  </si>
  <si>
    <t>Программа "Модернизация и реформирование жилищно-коммунального комплекса города Радужный на 2011-2013 годы"</t>
  </si>
  <si>
    <t>Постановление администрации города №593 от 25.11.2010года</t>
  </si>
  <si>
    <t>Решение Думы города  от 31.05.2007г №313</t>
  </si>
  <si>
    <t xml:space="preserve"> - </t>
  </si>
  <si>
    <t>Решение Думы города от 29.11.2007 №389</t>
  </si>
  <si>
    <t>Городская целевая программа "Развитие субъектов малого и среднего предпринимательства в городе Радужный на 2011-2015 годы" **</t>
  </si>
  <si>
    <t>Постановление администрации города от 07.12.2009года №930</t>
  </si>
  <si>
    <t>ЦСР</t>
  </si>
  <si>
    <t>Рз</t>
  </si>
  <si>
    <t>ПР</t>
  </si>
  <si>
    <t>ВР</t>
  </si>
  <si>
    <t>Вед</t>
  </si>
  <si>
    <t>Сумма на 2011 год (тыс.рублей)</t>
  </si>
  <si>
    <t>Благоустройство городских территорий</t>
  </si>
  <si>
    <t>Бюджетные инвестиции</t>
  </si>
  <si>
    <t xml:space="preserve"> Администрация города Радужный</t>
  </si>
  <si>
    <t>Проектно-изыскательские работы</t>
  </si>
  <si>
    <t>База военно-прикладных и технических видов спорта</t>
  </si>
  <si>
    <t>Реконструкция культурно-развлекательного центра МУК ДК "Нефтянник"(ПИР)</t>
  </si>
  <si>
    <t>Реконструкция и строительство дорог</t>
  </si>
  <si>
    <t>Приложение № 11</t>
  </si>
  <si>
    <t>Строительство и содержание автомобильных дорог и инженергных сооружений на них в границах городских округов и поселений в рамках благоустройства.</t>
  </si>
  <si>
    <t>Капитальный ремонт объектов внешнего благоустройства</t>
  </si>
  <si>
    <t>Выполнение функций органами местного самоуправления</t>
  </si>
  <si>
    <t>Городская целевая программа "Укрепление пожарной безопасности муниципального образования городской округ город Радужный на 2010-2012 годы"</t>
  </si>
  <si>
    <t>Мероприятия в области здравоохранения, спорта и физической культуры, туризма</t>
  </si>
  <si>
    <t>Капитальный ремонт учреждений по внешкольной работе с детьми</t>
  </si>
  <si>
    <t>Выполнение функций бюджетными учреждениями</t>
  </si>
  <si>
    <t>Капитальный ремонт объектов МУЗ "ЦГБ"</t>
  </si>
  <si>
    <t>Капитальный ремонт школ</t>
  </si>
  <si>
    <t>Капитальный ремонт объектов культуры</t>
  </si>
  <si>
    <t>Библиотеки</t>
  </si>
  <si>
    <t>Приложение № 12</t>
  </si>
  <si>
    <t>Перечень расходов по капитальному ремонту включенных в проект бюджета  города Радужный на 2011 год.</t>
  </si>
  <si>
    <t>Приложение № 3</t>
  </si>
  <si>
    <t>к пояснительной записке по расходам</t>
  </si>
  <si>
    <t>ПРОЕКТ БЮДЖЕТА города РАДУЖНЫЙ  на 2011 год и плановый период  2012-2013 гг.</t>
  </si>
  <si>
    <t>тыс. рублей</t>
  </si>
  <si>
    <t>Проект на 2011 год</t>
  </si>
  <si>
    <t>изменения  (+,-)</t>
  </si>
  <si>
    <t>Проект на 2011 год ( с учетом изменений)</t>
  </si>
  <si>
    <t>Проект на 2012 год</t>
  </si>
  <si>
    <t>Проект на 2012 год ( с учетом изменений)</t>
  </si>
  <si>
    <t>Проект на 2013 год</t>
  </si>
  <si>
    <t>Проект на 2013 год ( с учетом изменений)</t>
  </si>
  <si>
    <t>ДОХОДЫ -ВСЕГО, в том числе:</t>
  </si>
  <si>
    <t>собственные доходы-всего, в т.ч.</t>
  </si>
  <si>
    <t>дополнительный дифференцированный норматив отчислений от НДФЛ</t>
  </si>
  <si>
    <t>собственные доходы (налоговые+неналоговые  -дифференцированный норматив отчислений от НДФЛ)</t>
  </si>
  <si>
    <t>доходы от внебюджетной деятельности</t>
  </si>
  <si>
    <t>прочие безвозмездные поступления</t>
  </si>
  <si>
    <t>финансовая помощь- всего, в т.ч.-</t>
  </si>
  <si>
    <t>Региональный фонд финансовой поддержки</t>
  </si>
  <si>
    <t>Дотация на сбалансированность</t>
  </si>
  <si>
    <t>Дотация на развитие общественной инфраструктуры и реализации приоритетных направлений развития муниципальных образований</t>
  </si>
  <si>
    <t>Дотация- поддержка мер  по обеспечению сбалансированности бюджетов (НСОТ)</t>
  </si>
  <si>
    <t>Региональный фонд софинансирования расходов</t>
  </si>
  <si>
    <t>Региональный фонд компенсаций</t>
  </si>
  <si>
    <t>Иные виды межбюджетных трансфертов</t>
  </si>
  <si>
    <t>РАСХОДЫ - ВСЕГО</t>
  </si>
  <si>
    <t>ДЕФИЦИТ  10 %</t>
  </si>
  <si>
    <t>РАСХОДЫ  с учетом дефицита</t>
  </si>
  <si>
    <t>Перечень расходов по бюджетным инвестициям  включенных в проект бюджета  города Радужный на 2011 год.</t>
  </si>
  <si>
    <t>Муниципальная программа комплексного развития здравоохранения на территории города Радужный на 2011-2013 годы **</t>
  </si>
  <si>
    <t>Постановление администрации города от 13.11.2010 №530</t>
  </si>
  <si>
    <t>Муниципальная целевая программа "Развитие физической культуры и спорта в г. Радужный на 2011-2013 годы"  **</t>
  </si>
  <si>
    <t>Муниципальная целевая программа "Развитие физической культуры и спорта в городском округе город Радужный на 2011-2013 годы" **</t>
  </si>
  <si>
    <t>Постановление администрации города от 03.11.2010 №516</t>
  </si>
  <si>
    <t>Муниципальная целевая программа города Радужный "По капитальному ремонту многоквартирных домов "Наш дом" на 2011-2013 годы" **</t>
  </si>
  <si>
    <t xml:space="preserve">Постановление администрации города от 19.11.2010 №553 </t>
  </si>
  <si>
    <t xml:space="preserve">**  - изменены наименования программ в соответствии с постановлениями </t>
  </si>
  <si>
    <t>ПРОЕКТ с поправками</t>
  </si>
  <si>
    <t>Поправки к проекту бюджета расходов на 2011-2013 годы.</t>
  </si>
  <si>
    <t>Приложение № 10 к пояснительной записке.</t>
  </si>
  <si>
    <t>Постановление администрации города от 21.10.2010 № 488</t>
  </si>
  <si>
    <t>Сокращение объема субвенции  на осуществление полномочий по подготовке проведения статистических переписей из бюджета автономного округа на  - 66,3 тыс.рублей, Приведение в соответствие  с бюджетной классификацией (письмо Департамента финансов АО от 18.11.2010) с раздела 0801 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 + 80,1 тыс.рублей.</t>
  </si>
  <si>
    <t>Увеличение субвенции на реализацию программы "Развитие агропромышленного комплекса ХМАО-Югры" в 2011-2013 годах.</t>
  </si>
  <si>
    <t>Уменьшение субсидии по программе  "Развитие физической культуры и спорта в ХМАО-Югре на 2011-2013 годы, в связи с уточнением показателей при расчетах.</t>
  </si>
  <si>
    <t>Уменьшение субсидии по программе  "Развитие физической культуры и спорта в ХМАО-Югре на 2011-2013 годы,  в связи с уточнением показателей при расчетах.</t>
  </si>
  <si>
    <t>Субвенции на реализацию подпрограммы"Улучшение жилищных условий отдельных категорий  граждан" программы "Улучшение жилищных условий населения ХМАО-Югры" на 2011 - 2013 годы и на период до 2015 года + 5605тыс. рублей, уменьшение объемов, в связи с изменением формы  межбюджетных трансфертов с субсидии на субвенции -4146,3 тыс. рублей.</t>
  </si>
  <si>
    <t>100,8</t>
  </si>
  <si>
    <t>Субвенция  бюджетам муниципальных образований на осуществление полномочий по подготовке проведения статистических переписей из федерального бюджета.</t>
  </si>
  <si>
    <t>Субвенция бюджетам муниципальных образований на осуществление полномочий по подготовке проведения статистических переписей из бюджета автономного округа.</t>
  </si>
  <si>
    <t>4888,2</t>
  </si>
  <si>
    <t>2170,3</t>
  </si>
  <si>
    <t xml:space="preserve">Субвенции местным бюджетам на осуществление полномочий в области оборота этилового спирта, алкогольной и спиртосодержащей продукции. </t>
  </si>
  <si>
    <t>Субвенции местным бюджетам на обеспечение прав детей-инвалидов и семей, имеющих детей-инвалидов на образование, воспитание и обучение.</t>
  </si>
  <si>
    <t>Субвенции местным бюджетам на ежемесячное денежное вознаграждение за классное руководство из бюджета автономного округа.</t>
  </si>
  <si>
    <t>Субвенции местным бюджетам  на реализацию основных  общеобразовательных программ (округ)</t>
  </si>
  <si>
    <t>Субвенции местным бюджетам  по информационному обеспечению общеобразовательных учреждений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</si>
  <si>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бюджета.</t>
  </si>
  <si>
    <t>4824,7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</si>
  <si>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округа.</t>
  </si>
  <si>
    <t>5373,1</t>
  </si>
  <si>
    <t xml:space="preserve">Субвенции местным бюджетам  на бесплатное  изготовление и ремонт зубных протезов </t>
  </si>
  <si>
    <t>16556,8</t>
  </si>
  <si>
    <t xml:space="preserve">Субвенции местным бюджетам  на обеспечение бесплатными молочными продуктами питания детей до трех лет </t>
  </si>
  <si>
    <t>28493,1</t>
  </si>
  <si>
    <t>Субвенция ФБ на выплату единовременного пособия при всех формах устройства детей, лишенных родительского попечения, в семью</t>
  </si>
  <si>
    <t>592,9</t>
  </si>
  <si>
    <t>Субвенция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типа.</t>
  </si>
  <si>
    <t>10909,9</t>
  </si>
  <si>
    <t>Субвенция на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</si>
  <si>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0105</t>
  </si>
  <si>
    <t>0014000</t>
  </si>
  <si>
    <t>0014301</t>
  </si>
  <si>
    <t>Комплектование книжных фондов библиотек муниципальных образований</t>
  </si>
  <si>
    <t>Направление расходов</t>
  </si>
  <si>
    <t>ФКР</t>
  </si>
  <si>
    <t>КЦСР</t>
  </si>
  <si>
    <t>КВР</t>
  </si>
  <si>
    <t>А</t>
  </si>
  <si>
    <t>х</t>
  </si>
  <si>
    <t>0501</t>
  </si>
  <si>
    <t>0502</t>
  </si>
  <si>
    <t>Субсидии на оплату стоимости питания детям школьного возраста в оздоровительных лагерях с дневным пребыванием детей</t>
  </si>
  <si>
    <t>0707</t>
  </si>
  <si>
    <t>4320200</t>
  </si>
  <si>
    <t>5222100</t>
  </si>
  <si>
    <t>006</t>
  </si>
  <si>
    <t>0701</t>
  </si>
  <si>
    <t>0700</t>
  </si>
  <si>
    <t>001</t>
  </si>
  <si>
    <t>ИТОГО</t>
  </si>
  <si>
    <t xml:space="preserve">Обеспечение 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</si>
  <si>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>0302</t>
  </si>
  <si>
    <t>2020100</t>
  </si>
  <si>
    <t>014</t>
  </si>
  <si>
    <t>Х</t>
  </si>
  <si>
    <t>0801</t>
  </si>
  <si>
    <t>500</t>
  </si>
  <si>
    <t>0020400</t>
  </si>
  <si>
    <t>Субвенция на осуществление  полномочий по государственной  регистрации актов гражданского состояния (федеральный бюджет)</t>
  </si>
  <si>
    <t>0013801</t>
  </si>
  <si>
    <t>Субвенция на осуществление  полномочий по государственной  регистрации актов гражданского состояния (бюджет АО)</t>
  </si>
  <si>
    <t>0013802</t>
  </si>
  <si>
    <t>Субвенция на обеспечение жильем отдельных категорий граждан, установленных Федеральными законами от 12 января 1995 года №5-ФЗ "О ветеранах" и от 24 ноября 1995 года № 181-ФЗ "О социальной защите инвалидов в Российской Федерации"(ФБ)</t>
  </si>
  <si>
    <t>1003</t>
  </si>
  <si>
    <t>5053402</t>
  </si>
  <si>
    <t>005</t>
  </si>
  <si>
    <t>Субвенция на осуществление деятельности по опеке и попечительству</t>
  </si>
  <si>
    <t>1006</t>
  </si>
  <si>
    <t>Субвенция на осуществление полномочий по организации деятельности административных комиссий</t>
  </si>
  <si>
    <t>5221400</t>
  </si>
  <si>
    <t>0702</t>
  </si>
  <si>
    <t>4219900</t>
  </si>
  <si>
    <t>Субвенция по предоставлению учащимся муниципальных общеобразовательных учреждений завтраков и обедов</t>
  </si>
  <si>
    <t>5200902</t>
  </si>
  <si>
    <t>Субвенции местным бюджетам на организацию отдыха и оздоровление детей</t>
  </si>
  <si>
    <t>4709900</t>
  </si>
  <si>
    <t>4719900</t>
  </si>
  <si>
    <t>1004</t>
  </si>
  <si>
    <t>4209900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</si>
  <si>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</si>
  <si>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5053600</t>
  </si>
  <si>
    <t>5201002</t>
  </si>
  <si>
    <t>5050502</t>
  </si>
  <si>
    <t>Субвенция по информационному обеспечению общеобразовательных учреждений</t>
  </si>
  <si>
    <t>0904</t>
  </si>
  <si>
    <t>5201802</t>
  </si>
  <si>
    <t>Итого:</t>
  </si>
  <si>
    <t>62626,4</t>
  </si>
  <si>
    <t>0113</t>
  </si>
  <si>
    <t>653,4</t>
  </si>
  <si>
    <t>8,8</t>
  </si>
  <si>
    <t>0014302</t>
  </si>
  <si>
    <t>5225602</t>
  </si>
  <si>
    <t xml:space="preserve"> Подпрограмма "Инновационное развитие образования" программы "Новая школа Югры" на 2010-2013 годы</t>
  </si>
  <si>
    <t>Подпрограмма "Автомобильные дороги" программы "Развитие транспортной системы ХМАО-Югры" на 2011-2013 годы</t>
  </si>
  <si>
    <t>Программа по капитальному ремонту многоквартирных домов "Наш дом" на 2011-2013 годы и на период до 2020 года</t>
  </si>
  <si>
    <t>Программа "Модернизация и реформирование  жилищно-коммунального комплекса ХМАО-Югры на 2011-2013 годы"</t>
  </si>
  <si>
    <t>Субвенция местным бюджетам на участие в реализации программы "Социально-экономическое развитие коренных малочисленных народов Севера Ханты-Мансийского автономного округа-Югры" на 2011-2013 годы</t>
  </si>
  <si>
    <t xml:space="preserve"> * По данным программам включена кредиторская задолжность прошлых лет  73 636,65 т.р.</t>
  </si>
  <si>
    <t>8120,3</t>
  </si>
  <si>
    <t>Субвенции местным бюджетам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округа.</t>
  </si>
  <si>
    <t>5201801</t>
  </si>
  <si>
    <t>1269,6</t>
  </si>
  <si>
    <t>1102</t>
  </si>
  <si>
    <t>Программа "Развитие физической культуры и спорта в ХМАО-Югре на 2011-2013 годы</t>
  </si>
  <si>
    <t>Программа "Улучшение жилищных условий населения ХМАО-Югры" на 2011 - 2013 годы и на период до 2015 года -всего, в том числе:</t>
  </si>
  <si>
    <t xml:space="preserve">Подпрограмма "Улучшение жилищных условий отдельных категорий граждан" </t>
  </si>
  <si>
    <t>Программа "Развитие транспортной системы ХМАО-Югры" на 2011-2013 годы</t>
  </si>
  <si>
    <t>5210218</t>
  </si>
  <si>
    <t>0409</t>
  </si>
  <si>
    <t>5223500</t>
  </si>
  <si>
    <t>0709</t>
  </si>
  <si>
    <t>5225601</t>
  </si>
  <si>
    <t>по соответствующим целевым статьям и видам расходов бюджетной классификации</t>
  </si>
  <si>
    <t>Субвенция 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(в части администрирования переданного полномочия)</t>
  </si>
  <si>
    <t xml:space="preserve">Субвенция 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</si>
  <si>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003,500</t>
  </si>
  <si>
    <t>Субвенция на организацию деятельности  комиссии по делам несовершеннолетних и защите их прав</t>
  </si>
  <si>
    <t>изменения</t>
  </si>
  <si>
    <t>2012 год</t>
  </si>
  <si>
    <t>2013 год</t>
  </si>
  <si>
    <t xml:space="preserve">Комплектование книжных фондов библиотек муниципальных образований </t>
  </si>
  <si>
    <t>Подпрограмма "Библиотечное дело" программы "Культура Югры на 2011-2013 годы и на перспективу до 2015 года</t>
  </si>
  <si>
    <t>(тыс.руб.)</t>
  </si>
  <si>
    <t>0405</t>
  </si>
  <si>
    <t xml:space="preserve">Субвенции на реализацию подпрограммы"Улучшение жилищных условий отдельных категорий  граждан" программы "Улучшение жилищных условий населения ХМАО-Югры" на 2011 - 2013 годы и на период до 2015 года </t>
  </si>
  <si>
    <t xml:space="preserve">Субвенции на реализацию программы "Развитие агропромышленного комплекса ХМАО-Югры" в 2011-2013 годах. </t>
  </si>
  <si>
    <t xml:space="preserve"> Субсидии окружного бюджета на реализацию  программы "Новая школа Югры" на 2010-2013 годы всего, в том числе: </t>
  </si>
  <si>
    <t xml:space="preserve"> Субсидии на реализацию подпрограммы "Инновационное развитие образования" </t>
  </si>
  <si>
    <t>5225600</t>
  </si>
  <si>
    <t xml:space="preserve"> Субсидии  на реализацию подпрограммы "Обеспечение комплексной безопасности и комфортных условий образовательного процесса" </t>
  </si>
  <si>
    <t>5225603</t>
  </si>
  <si>
    <t xml:space="preserve"> Субсидии  на реализацию подпрограммы " Развитие материально-технической базы сферы образования" (детский сад в 9 мкр.)</t>
  </si>
  <si>
    <t xml:space="preserve">Подпрограмма " Развитие материально-технической базы учреждений здравоохранения" программы "Современное здравоохранение Югры" на 2011-2013 годы </t>
  </si>
  <si>
    <t>0909</t>
  </si>
  <si>
    <t>5225804</t>
  </si>
  <si>
    <t>003</t>
  </si>
  <si>
    <t>к пояснительной записке</t>
  </si>
  <si>
    <t>примечание</t>
  </si>
  <si>
    <t>Увеличение объемов, в связи с изменением формы межбюджетных трансфертов с иных  межбюджетных трансфертов на субсидии.</t>
  </si>
  <si>
    <t>Уменьшение объемов, в связи с изменением формы  межбюджетных трансфертов с субсидии на субвенции.</t>
  </si>
  <si>
    <t>Уменьшение средств, в связи с уточнением показателей при расчетах.</t>
  </si>
  <si>
    <t>Увеличение средств, в связи с внесением изменений в программу.</t>
  </si>
  <si>
    <t>Сокращение объема, в связи с изменением формы трансфертов с иных на субсидии.</t>
  </si>
  <si>
    <t xml:space="preserve">Приведение в соответствие  с бюджетной классификацией целевой статьи. </t>
  </si>
  <si>
    <t>Сокращение объема в   связи со снижением начальной стоимости контрактов в результате размещения государственного заказа, проведения торгов и котировок, предоплата по которым осуществлена в размере 30% в 2010 году</t>
  </si>
  <si>
    <t>В  связи с изменением формы межбюджетных трансфертов, объемы перенесены с субсидий на субвенции</t>
  </si>
  <si>
    <t>Увеличение средств в связи с разработкой проекта о наделении ОМС отдельными гос. полномочиями по поддержке сельхозпроизводства</t>
  </si>
  <si>
    <t xml:space="preserve">расходы по направлению "Комплексный план развития ЕДДС муниципального образования г.Радужный" исключены и направлены на реализацию программы "Развитие, совершенствование сети автомобильных дорог и повышение безопасности дорожного движения в муниципальном образовании г. Радужный на 2011-2015 годы" </t>
  </si>
  <si>
    <t xml:space="preserve">увеличены бюджетные ассигнования на реализацию программы "Развитие, совершенствование сети автомобильных дорог и повышение безопасности дорожного движения в муниципальном образовании г. Радужный на 2011-2015 годы" </t>
  </si>
  <si>
    <t>Приведение в соответствие  с бюджетной классификацией (письмо Департамента финансов АО от 18.11.2010)</t>
  </si>
  <si>
    <t>В  связи с изменением формы межбюджетных трансфертов, объемы перенесены с субсидий на субвенции.</t>
  </si>
  <si>
    <t>0</t>
  </si>
  <si>
    <t>5210221</t>
  </si>
  <si>
    <t xml:space="preserve">проект бюджета                </t>
  </si>
  <si>
    <t xml:space="preserve">проект бюджета с поправками              </t>
  </si>
  <si>
    <t>Увеличение средств, в связи с внесением изменений в программу ( Детская поликлиника)</t>
  </si>
  <si>
    <t>Таблица поправок, вносимых в распределение бюджетных ассигнований регионального фонда компенсаций на 2011 год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</si>
</sst>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"/>
    <numFmt numFmtId="174" formatCode="000"/>
    <numFmt numFmtId="175" formatCode="000\ 00\ 00"/>
    <numFmt numFmtId="176" formatCode="#,##0.00;[Red]\-#,##0.00;0.00"/>
    <numFmt numFmtId="177" formatCode="#,##0;[Red]\-#,##0;0"/>
    <numFmt numFmtId="178" formatCode="#,##0.0;[Red]\-#,##0.0;0.0"/>
    <numFmt numFmtId="179" formatCode="#,##0.0;[Red]\-#,##0.0"/>
    <numFmt numFmtId="180" formatCode="[$-FC19]d\ mmmm\ yyyy\ &quot;г.&quot;"/>
    <numFmt numFmtId="181" formatCode="#,##0.0"/>
    <numFmt numFmtId="182" formatCode="0.0"/>
    <numFmt numFmtId="183" formatCode="00\.00\.00"/>
    <numFmt numFmtId="184" formatCode="0\.00"/>
    <numFmt numFmtId="185" formatCode="_-* #,##0.0_р_._-;\-* #,##0.0_р_._-;_-* &quot;-&quot;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\-#,##0;\-"/>
    <numFmt numFmtId="191" formatCode="#,##0.00;[Red]\-#,##0.00;\-"/>
    <numFmt numFmtId="192" formatCode="0.000"/>
    <numFmt numFmtId="193" formatCode="0.0000"/>
    <numFmt numFmtId="194" formatCode="0.00000"/>
    <numFmt numFmtId="195" formatCode="#,##0.0_ ;\-#,##0.0\ "/>
    <numFmt numFmtId="196" formatCode="000\.00\.000\.0"/>
    <numFmt numFmtId="197" formatCode="000.0"/>
    <numFmt numFmtId="198" formatCode="0000000"/>
  </numFmts>
  <fonts count="56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color indexed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i/>
      <sz val="14"/>
      <name val="Times New Roman"/>
      <family val="1"/>
    </font>
    <font>
      <b/>
      <sz val="14"/>
      <color indexed="48"/>
      <name val="Times New Roman"/>
      <family val="1"/>
    </font>
    <font>
      <i/>
      <sz val="12"/>
      <name val="Times New Roman"/>
      <family val="1"/>
    </font>
    <font>
      <b/>
      <sz val="12"/>
      <name val="Arial"/>
      <family val="0"/>
    </font>
    <font>
      <b/>
      <sz val="8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6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9"/>
      <name val="Arial"/>
      <family val="2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1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20" applyNumberFormat="1" applyFont="1" applyFill="1" applyBorder="1" applyAlignment="1" applyProtection="1">
      <alignment horizontal="center" vertical="center" wrapText="1"/>
      <protection hidden="1"/>
    </xf>
    <xf numFmtId="3" fontId="6" fillId="0" borderId="1" xfId="20" applyNumberFormat="1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82" fontId="6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2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wrapText="1"/>
    </xf>
    <xf numFmtId="49" fontId="7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49" fontId="6" fillId="0" borderId="7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82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8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20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20" applyNumberFormat="1" applyFont="1" applyFill="1" applyBorder="1" applyAlignment="1" applyProtection="1">
      <alignment horizontal="center"/>
      <protection hidden="1"/>
    </xf>
    <xf numFmtId="49" fontId="6" fillId="0" borderId="12" xfId="20" applyNumberFormat="1" applyFont="1" applyFill="1" applyBorder="1" applyAlignment="1" applyProtection="1">
      <alignment horizontal="center"/>
      <protection hidden="1"/>
    </xf>
    <xf numFmtId="49" fontId="6" fillId="0" borderId="6" xfId="20" applyNumberFormat="1" applyFont="1" applyFill="1" applyBorder="1" applyAlignment="1" applyProtection="1">
      <alignment horizontal="center"/>
      <protection hidden="1"/>
    </xf>
    <xf numFmtId="182" fontId="6" fillId="0" borderId="11" xfId="0" applyNumberFormat="1" applyFont="1" applyFill="1" applyBorder="1" applyAlignment="1">
      <alignment horizontal="center"/>
    </xf>
    <xf numFmtId="0" fontId="10" fillId="0" borderId="3" xfId="20" applyNumberFormat="1" applyFont="1" applyFill="1" applyBorder="1" applyAlignment="1" applyProtection="1">
      <alignment/>
      <protection hidden="1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82" fontId="6" fillId="0" borderId="7" xfId="20" applyNumberFormat="1" applyFont="1" applyFill="1" applyBorder="1" applyAlignment="1" applyProtection="1">
      <alignment horizontal="center"/>
      <protection hidden="1"/>
    </xf>
    <xf numFmtId="182" fontId="0" fillId="0" borderId="0" xfId="0" applyNumberFormat="1" applyAlignment="1">
      <alignment/>
    </xf>
    <xf numFmtId="0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Border="1" applyAlignment="1">
      <alignment horizontal="center" wrapText="1"/>
      <protection/>
    </xf>
    <xf numFmtId="183" fontId="6" fillId="0" borderId="13" xfId="20" applyNumberFormat="1" applyFont="1" applyFill="1" applyBorder="1" applyAlignment="1" applyProtection="1">
      <alignment horizontal="left" vertical="center" wrapText="1"/>
      <protection hidden="1"/>
    </xf>
    <xf numFmtId="49" fontId="6" fillId="0" borderId="6" xfId="20" applyNumberFormat="1" applyFont="1" applyFill="1" applyBorder="1" applyAlignment="1" applyProtection="1">
      <alignment horizontal="center" wrapText="1"/>
      <protection hidden="1"/>
    </xf>
    <xf numFmtId="49" fontId="6" fillId="0" borderId="12" xfId="20" applyNumberFormat="1" applyFont="1" applyFill="1" applyBorder="1" applyAlignment="1" applyProtection="1">
      <alignment horizontal="center" wrapText="1"/>
      <protection hidden="1"/>
    </xf>
    <xf numFmtId="183" fontId="6" fillId="0" borderId="14" xfId="20" applyNumberFormat="1" applyFont="1" applyFill="1" applyBorder="1" applyAlignment="1" applyProtection="1">
      <alignment horizontal="left" vertical="center" wrapText="1"/>
      <protection hidden="1"/>
    </xf>
    <xf numFmtId="49" fontId="6" fillId="0" borderId="15" xfId="20" applyNumberFormat="1" applyFont="1" applyFill="1" applyBorder="1" applyAlignment="1" applyProtection="1">
      <alignment horizontal="center"/>
      <protection hidden="1"/>
    </xf>
    <xf numFmtId="0" fontId="6" fillId="0" borderId="3" xfId="20" applyNumberFormat="1" applyFont="1" applyFill="1" applyBorder="1" applyAlignment="1" applyProtection="1">
      <alignment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2" xfId="20" applyNumberFormat="1" applyFont="1" applyFill="1" applyBorder="1" applyAlignment="1" applyProtection="1">
      <alignment horizontal="center"/>
      <protection hidden="1"/>
    </xf>
    <xf numFmtId="177" fontId="7" fillId="0" borderId="0" xfId="0" applyNumberFormat="1" applyFont="1" applyAlignment="1">
      <alignment horizontal="center"/>
    </xf>
    <xf numFmtId="0" fontId="6" fillId="0" borderId="6" xfId="0" applyFont="1" applyFill="1" applyBorder="1" applyAlignment="1">
      <alignment wrapText="1"/>
    </xf>
    <xf numFmtId="182" fontId="6" fillId="0" borderId="6" xfId="0" applyNumberFormat="1" applyFont="1" applyFill="1" applyBorder="1" applyAlignment="1">
      <alignment horizontal="center"/>
    </xf>
    <xf numFmtId="182" fontId="6" fillId="0" borderId="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wrapText="1"/>
    </xf>
    <xf numFmtId="182" fontId="6" fillId="0" borderId="17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182" fontId="6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182" fontId="6" fillId="0" borderId="12" xfId="0" applyNumberFormat="1" applyFont="1" applyFill="1" applyBorder="1" applyAlignment="1">
      <alignment horizontal="center"/>
    </xf>
    <xf numFmtId="49" fontId="6" fillId="0" borderId="18" xfId="20" applyNumberFormat="1" applyFont="1" applyFill="1" applyBorder="1" applyAlignment="1" applyProtection="1">
      <alignment horizontal="center"/>
      <protection hidden="1"/>
    </xf>
    <xf numFmtId="183" fontId="10" fillId="0" borderId="16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5" xfId="0" applyFont="1" applyBorder="1" applyAlignment="1">
      <alignment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82" fontId="7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2" fontId="6" fillId="0" borderId="16" xfId="0" applyNumberFormat="1" applyFont="1" applyBorder="1" applyAlignment="1">
      <alignment horizontal="center"/>
    </xf>
    <xf numFmtId="182" fontId="7" fillId="0" borderId="16" xfId="0" applyNumberFormat="1" applyFont="1" applyBorder="1" applyAlignment="1">
      <alignment horizontal="center"/>
    </xf>
    <xf numFmtId="182" fontId="7" fillId="0" borderId="13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6" fillId="0" borderId="13" xfId="0" applyNumberFormat="1" applyFont="1" applyFill="1" applyBorder="1" applyAlignment="1">
      <alignment horizontal="center"/>
    </xf>
    <xf numFmtId="182" fontId="6" fillId="0" borderId="6" xfId="20" applyNumberFormat="1" applyFont="1" applyFill="1" applyBorder="1" applyAlignment="1" applyProtection="1">
      <alignment horizontal="center"/>
      <protection hidden="1"/>
    </xf>
    <xf numFmtId="49" fontId="6" fillId="0" borderId="13" xfId="20" applyNumberFormat="1" applyFont="1" applyFill="1" applyBorder="1" applyAlignment="1" applyProtection="1">
      <alignment horizontal="center"/>
      <protection hidden="1"/>
    </xf>
    <xf numFmtId="49" fontId="6" fillId="0" borderId="14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/>
      <protection hidden="1"/>
    </xf>
    <xf numFmtId="182" fontId="6" fillId="0" borderId="17" xfId="20" applyNumberFormat="1" applyFont="1" applyFill="1" applyBorder="1" applyAlignment="1" applyProtection="1">
      <alignment horizontal="center"/>
      <protection hidden="1"/>
    </xf>
    <xf numFmtId="182" fontId="6" fillId="0" borderId="6" xfId="0" applyNumberFormat="1" applyFont="1" applyBorder="1" applyAlignment="1">
      <alignment horizontal="center"/>
    </xf>
    <xf numFmtId="182" fontId="6" fillId="0" borderId="6" xfId="20" applyNumberFormat="1" applyFont="1" applyFill="1" applyBorder="1" applyAlignment="1" applyProtection="1">
      <alignment horizontal="center" wrapText="1"/>
      <protection hidden="1"/>
    </xf>
    <xf numFmtId="182" fontId="6" fillId="0" borderId="11" xfId="20" applyNumberFormat="1" applyFont="1" applyFill="1" applyBorder="1" applyAlignment="1" applyProtection="1">
      <alignment horizontal="center"/>
      <protection hidden="1"/>
    </xf>
    <xf numFmtId="183" fontId="6" fillId="0" borderId="0" xfId="20" applyNumberFormat="1" applyFont="1" applyFill="1" applyBorder="1" applyAlignment="1" applyProtection="1">
      <alignment horizontal="left" vertical="center" wrapText="1"/>
      <protection hidden="1"/>
    </xf>
    <xf numFmtId="182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19" xfId="20" applyNumberFormat="1" applyFont="1" applyFill="1" applyBorder="1" applyAlignment="1" applyProtection="1">
      <alignment horizontal="center"/>
      <protection hidden="1"/>
    </xf>
    <xf numFmtId="49" fontId="6" fillId="0" borderId="19" xfId="20" applyNumberFormat="1" applyFont="1" applyFill="1" applyBorder="1" applyAlignment="1" applyProtection="1">
      <alignment horizontal="center" wrapText="1"/>
      <protection hidden="1"/>
    </xf>
    <xf numFmtId="49" fontId="6" fillId="0" borderId="20" xfId="20" applyNumberFormat="1" applyFont="1" applyFill="1" applyBorder="1" applyAlignment="1" applyProtection="1">
      <alignment horizontal="center"/>
      <protection hidden="1"/>
    </xf>
    <xf numFmtId="49" fontId="6" fillId="0" borderId="21" xfId="20" applyNumberFormat="1" applyFont="1" applyFill="1" applyBorder="1" applyAlignment="1" applyProtection="1">
      <alignment horizontal="center"/>
      <protection hidden="1"/>
    </xf>
    <xf numFmtId="49" fontId="6" fillId="0" borderId="13" xfId="0" applyNumberFormat="1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49" fontId="6" fillId="0" borderId="4" xfId="0" applyNumberFormat="1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49" fontId="6" fillId="0" borderId="5" xfId="20" applyNumberFormat="1" applyFont="1" applyFill="1" applyBorder="1" applyAlignment="1" applyProtection="1">
      <alignment horizontal="center"/>
      <protection hidden="1"/>
    </xf>
    <xf numFmtId="182" fontId="6" fillId="0" borderId="22" xfId="20" applyNumberFormat="1" applyFont="1" applyFill="1" applyBorder="1" applyAlignment="1" applyProtection="1">
      <alignment horizontal="center"/>
      <protection hidden="1"/>
    </xf>
    <xf numFmtId="182" fontId="6" fillId="0" borderId="23" xfId="20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Alignment="1">
      <alignment/>
    </xf>
    <xf numFmtId="0" fontId="0" fillId="0" borderId="0" xfId="0" applyBorder="1" applyAlignment="1">
      <alignment/>
    </xf>
    <xf numFmtId="0" fontId="11" fillId="0" borderId="24" xfId="0" applyFont="1" applyBorder="1" applyAlignment="1">
      <alignment horizontal="center"/>
    </xf>
    <xf numFmtId="182" fontId="6" fillId="0" borderId="15" xfId="0" applyNumberFormat="1" applyFont="1" applyFill="1" applyBorder="1" applyAlignment="1">
      <alignment horizontal="center"/>
    </xf>
    <xf numFmtId="182" fontId="6" fillId="0" borderId="25" xfId="20" applyNumberFormat="1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>
      <alignment/>
    </xf>
    <xf numFmtId="49" fontId="6" fillId="0" borderId="4" xfId="20" applyNumberFormat="1" applyFont="1" applyFill="1" applyBorder="1" applyAlignment="1" applyProtection="1">
      <alignment horizontal="center"/>
      <protection hidden="1"/>
    </xf>
    <xf numFmtId="0" fontId="7" fillId="0" borderId="8" xfId="0" applyFont="1" applyBorder="1" applyAlignment="1">
      <alignment/>
    </xf>
    <xf numFmtId="0" fontId="6" fillId="0" borderId="24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/>
    </xf>
    <xf numFmtId="0" fontId="6" fillId="0" borderId="26" xfId="20" applyNumberFormat="1" applyFont="1" applyFill="1" applyBorder="1" applyAlignment="1" applyProtection="1">
      <alignment horizontal="center" vertical="center" wrapText="1"/>
      <protection hidden="1"/>
    </xf>
    <xf numFmtId="182" fontId="6" fillId="0" borderId="27" xfId="20" applyNumberFormat="1" applyFont="1" applyFill="1" applyBorder="1" applyAlignment="1" applyProtection="1">
      <alignment horizontal="center"/>
      <protection hidden="1"/>
    </xf>
    <xf numFmtId="183" fontId="6" fillId="0" borderId="16" xfId="20" applyNumberFormat="1" applyFont="1" applyFill="1" applyBorder="1" applyAlignment="1" applyProtection="1">
      <alignment horizontal="left" vertical="center" wrapText="1"/>
      <protection hidden="1"/>
    </xf>
    <xf numFmtId="49" fontId="6" fillId="0" borderId="28" xfId="20" applyNumberFormat="1" applyFont="1" applyFill="1" applyBorder="1" applyAlignment="1" applyProtection="1">
      <alignment horizontal="center"/>
      <protection hidden="1"/>
    </xf>
    <xf numFmtId="182" fontId="6" fillId="0" borderId="4" xfId="20" applyNumberFormat="1" applyFont="1" applyFill="1" applyBorder="1" applyAlignment="1" applyProtection="1">
      <alignment horizontal="center"/>
      <protection hidden="1"/>
    </xf>
    <xf numFmtId="182" fontId="6" fillId="0" borderId="29" xfId="20" applyNumberFormat="1" applyFont="1" applyFill="1" applyBorder="1" applyAlignment="1" applyProtection="1">
      <alignment horizontal="center"/>
      <protection hidden="1"/>
    </xf>
    <xf numFmtId="0" fontId="6" fillId="0" borderId="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0" fontId="6" fillId="0" borderId="3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8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right"/>
    </xf>
    <xf numFmtId="182" fontId="7" fillId="0" borderId="4" xfId="20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182" fontId="7" fillId="0" borderId="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wrapText="1"/>
    </xf>
    <xf numFmtId="182" fontId="7" fillId="0" borderId="23" xfId="20" applyNumberFormat="1" applyFont="1" applyFill="1" applyBorder="1" applyAlignment="1" applyProtection="1">
      <alignment horizontal="center"/>
      <protection hidden="1"/>
    </xf>
    <xf numFmtId="182" fontId="6" fillId="0" borderId="2" xfId="20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/>
    </xf>
    <xf numFmtId="0" fontId="10" fillId="0" borderId="24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26" xfId="20" applyNumberFormat="1" applyFont="1" applyFill="1" applyBorder="1" applyAlignment="1" applyProtection="1">
      <alignment horizontal="center" vertical="center" wrapText="1"/>
      <protection hidden="1"/>
    </xf>
    <xf numFmtId="0" fontId="11" fillId="0" borderId="30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82" fontId="6" fillId="0" borderId="14" xfId="0" applyNumberFormat="1" applyFont="1" applyFill="1" applyBorder="1" applyAlignment="1">
      <alignment horizontal="center"/>
    </xf>
    <xf numFmtId="182" fontId="7" fillId="0" borderId="5" xfId="0" applyNumberFormat="1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182" fontId="6" fillId="0" borderId="24" xfId="20" applyNumberFormat="1" applyFont="1" applyFill="1" applyBorder="1" applyAlignment="1" applyProtection="1">
      <alignment horizontal="center"/>
      <protection hidden="1"/>
    </xf>
    <xf numFmtId="182" fontId="6" fillId="0" borderId="31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2" fontId="6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3" fontId="6" fillId="0" borderId="29" xfId="20" applyNumberFormat="1" applyFont="1" applyFill="1" applyBorder="1" applyAlignment="1">
      <alignment horizontal="center" vertical="center" wrapText="1"/>
      <protection/>
    </xf>
    <xf numFmtId="182" fontId="6" fillId="0" borderId="26" xfId="0" applyNumberFormat="1" applyFont="1" applyFill="1" applyBorder="1" applyAlignment="1">
      <alignment horizontal="center"/>
    </xf>
    <xf numFmtId="182" fontId="6" fillId="0" borderId="3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49" fontId="6" fillId="0" borderId="14" xfId="0" applyNumberFormat="1" applyFont="1" applyFill="1" applyBorder="1" applyAlignment="1">
      <alignment wrapText="1"/>
    </xf>
    <xf numFmtId="3" fontId="6" fillId="0" borderId="8" xfId="20" applyNumberFormat="1" applyFont="1" applyFill="1" applyBorder="1" applyAlignment="1">
      <alignment horizontal="center" vertical="center" wrapText="1"/>
      <protection/>
    </xf>
    <xf numFmtId="0" fontId="9" fillId="0" borderId="17" xfId="0" applyFont="1" applyBorder="1" applyAlignment="1">
      <alignment/>
    </xf>
    <xf numFmtId="0" fontId="9" fillId="0" borderId="6" xfId="0" applyFont="1" applyBorder="1" applyAlignment="1">
      <alignment wrapText="1"/>
    </xf>
    <xf numFmtId="0" fontId="9" fillId="0" borderId="11" xfId="0" applyFont="1" applyBorder="1" applyAlignment="1">
      <alignment/>
    </xf>
    <xf numFmtId="0" fontId="9" fillId="0" borderId="1" xfId="0" applyFont="1" applyBorder="1" applyAlignment="1">
      <alignment/>
    </xf>
    <xf numFmtId="182" fontId="6" fillId="0" borderId="3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Fill="1" applyBorder="1" applyAlignment="1">
      <alignment wrapText="1"/>
    </xf>
    <xf numFmtId="0" fontId="6" fillId="0" borderId="10" xfId="20" applyFont="1" applyBorder="1" applyAlignment="1">
      <alignment horizontal="center" wrapText="1"/>
      <protection/>
    </xf>
    <xf numFmtId="182" fontId="6" fillId="0" borderId="31" xfId="0" applyNumberFormat="1" applyFont="1" applyFill="1" applyBorder="1" applyAlignment="1">
      <alignment horizontal="center"/>
    </xf>
    <xf numFmtId="182" fontId="6" fillId="0" borderId="13" xfId="20" applyNumberFormat="1" applyFont="1" applyFill="1" applyBorder="1" applyAlignment="1" applyProtection="1">
      <alignment horizontal="center"/>
      <protection hidden="1"/>
    </xf>
    <xf numFmtId="49" fontId="6" fillId="0" borderId="6" xfId="20" applyNumberFormat="1" applyFont="1" applyFill="1" applyBorder="1" applyAlignment="1" applyProtection="1">
      <alignment horizontal="left"/>
      <protection hidden="1"/>
    </xf>
    <xf numFmtId="0" fontId="6" fillId="0" borderId="9" xfId="20" applyFont="1" applyBorder="1" applyAlignment="1">
      <alignment horizontal="center" wrapText="1"/>
      <protection/>
    </xf>
    <xf numFmtId="182" fontId="6" fillId="0" borderId="5" xfId="0" applyNumberFormat="1" applyFont="1" applyFill="1" applyBorder="1" applyAlignment="1">
      <alignment horizontal="center"/>
    </xf>
    <xf numFmtId="0" fontId="9" fillId="0" borderId="17" xfId="0" applyFont="1" applyBorder="1" applyAlignment="1">
      <alignment wrapText="1"/>
    </xf>
    <xf numFmtId="0" fontId="9" fillId="0" borderId="8" xfId="0" applyFont="1" applyBorder="1" applyAlignment="1">
      <alignment/>
    </xf>
    <xf numFmtId="0" fontId="6" fillId="0" borderId="5" xfId="0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182" fontId="6" fillId="0" borderId="22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2" fontId="6" fillId="0" borderId="3" xfId="0" applyNumberFormat="1" applyFont="1" applyBorder="1" applyAlignment="1">
      <alignment horizontal="center" wrapText="1"/>
    </xf>
    <xf numFmtId="182" fontId="7" fillId="0" borderId="13" xfId="0" applyNumberFormat="1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32" xfId="0" applyFont="1" applyBorder="1" applyAlignment="1">
      <alignment wrapText="1"/>
    </xf>
    <xf numFmtId="0" fontId="9" fillId="0" borderId="4" xfId="0" applyFont="1" applyBorder="1" applyAlignment="1">
      <alignment wrapText="1"/>
    </xf>
    <xf numFmtId="49" fontId="6" fillId="0" borderId="13" xfId="0" applyNumberFormat="1" applyFont="1" applyFill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49" fontId="7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182" fontId="6" fillId="0" borderId="24" xfId="0" applyNumberFormat="1" applyFont="1" applyFill="1" applyBorder="1" applyAlignment="1">
      <alignment horizontal="center"/>
    </xf>
    <xf numFmtId="182" fontId="7" fillId="0" borderId="5" xfId="20" applyNumberFormat="1" applyFont="1" applyFill="1" applyBorder="1" applyAlignment="1" applyProtection="1">
      <alignment horizontal="center"/>
      <protection hidden="1"/>
    </xf>
    <xf numFmtId="182" fontId="6" fillId="0" borderId="5" xfId="20" applyNumberFormat="1" applyFont="1" applyFill="1" applyBorder="1" applyAlignment="1" applyProtection="1">
      <alignment horizontal="center"/>
      <protection hidden="1"/>
    </xf>
    <xf numFmtId="182" fontId="6" fillId="0" borderId="12" xfId="20" applyNumberFormat="1" applyFont="1" applyFill="1" applyBorder="1" applyAlignment="1" applyProtection="1">
      <alignment horizontal="center"/>
      <protection hidden="1"/>
    </xf>
    <xf numFmtId="182" fontId="6" fillId="0" borderId="30" xfId="20" applyNumberFormat="1" applyFont="1" applyFill="1" applyBorder="1" applyAlignment="1" applyProtection="1">
      <alignment horizontal="center"/>
      <protection hidden="1"/>
    </xf>
    <xf numFmtId="0" fontId="11" fillId="0" borderId="7" xfId="0" applyFont="1" applyBorder="1" applyAlignment="1">
      <alignment horizontal="center"/>
    </xf>
    <xf numFmtId="195" fontId="16" fillId="0" borderId="0" xfId="18" applyNumberFormat="1" applyFont="1" applyFill="1" applyBorder="1" applyAlignment="1" applyProtection="1">
      <alignment horizontal="center" vertical="center"/>
      <protection hidden="1"/>
    </xf>
    <xf numFmtId="0" fontId="6" fillId="0" borderId="8" xfId="20" applyFont="1" applyBorder="1" applyAlignment="1">
      <alignment horizontal="center" wrapText="1"/>
      <protection/>
    </xf>
    <xf numFmtId="195" fontId="17" fillId="0" borderId="6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33" xfId="0" applyFont="1" applyBorder="1" applyAlignment="1">
      <alignment horizontal="center" wrapText="1"/>
    </xf>
    <xf numFmtId="49" fontId="6" fillId="0" borderId="34" xfId="0" applyNumberFormat="1" applyFont="1" applyBorder="1" applyAlignment="1">
      <alignment horizontal="center" wrapText="1"/>
    </xf>
    <xf numFmtId="182" fontId="6" fillId="0" borderId="8" xfId="20" applyNumberFormat="1" applyFont="1" applyFill="1" applyBorder="1" applyAlignment="1" applyProtection="1">
      <alignment horizontal="center"/>
      <protection hidden="1"/>
    </xf>
    <xf numFmtId="0" fontId="9" fillId="0" borderId="8" xfId="0" applyFont="1" applyBorder="1" applyAlignment="1">
      <alignment wrapText="1"/>
    </xf>
    <xf numFmtId="49" fontId="6" fillId="0" borderId="16" xfId="20" applyNumberFormat="1" applyFont="1" applyFill="1" applyBorder="1" applyAlignment="1" applyProtection="1">
      <alignment horizontal="center"/>
      <protection hidden="1"/>
    </xf>
    <xf numFmtId="0" fontId="9" fillId="0" borderId="4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6" fillId="0" borderId="6" xfId="20" applyNumberFormat="1" applyFont="1" applyFill="1" applyBorder="1" applyAlignment="1" applyProtection="1">
      <alignment horizontal="center" wrapText="1"/>
      <protection hidden="1"/>
    </xf>
    <xf numFmtId="0" fontId="6" fillId="0" borderId="12" xfId="20" applyFont="1" applyBorder="1" applyAlignment="1">
      <alignment horizontal="center" wrapText="1"/>
      <protection/>
    </xf>
    <xf numFmtId="0" fontId="6" fillId="0" borderId="35" xfId="0" applyFont="1" applyBorder="1" applyAlignment="1">
      <alignment wrapText="1"/>
    </xf>
    <xf numFmtId="195" fontId="9" fillId="0" borderId="6" xfId="18" applyNumberFormat="1" applyFont="1" applyFill="1" applyBorder="1" applyAlignment="1" applyProtection="1">
      <alignment horizontal="left" vertical="center" wrapText="1"/>
      <protection hidden="1"/>
    </xf>
    <xf numFmtId="0" fontId="7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1" xfId="20" applyNumberFormat="1" applyFont="1" applyBorder="1" applyAlignment="1">
      <alignment horizontal="center" vertical="center" wrapText="1"/>
      <protection/>
    </xf>
    <xf numFmtId="3" fontId="7" fillId="0" borderId="2" xfId="20" applyNumberFormat="1" applyFont="1" applyBorder="1" applyAlignment="1">
      <alignment horizontal="center" vertical="center" wrapText="1"/>
      <protection/>
    </xf>
    <xf numFmtId="3" fontId="7" fillId="0" borderId="1" xfId="20" applyNumberFormat="1" applyFont="1" applyFill="1" applyBorder="1" applyAlignment="1">
      <alignment horizontal="center" vertical="center" wrapText="1"/>
      <protection/>
    </xf>
    <xf numFmtId="0" fontId="6" fillId="0" borderId="35" xfId="20" applyNumberFormat="1" applyFont="1" applyFill="1" applyBorder="1" applyAlignment="1" applyProtection="1">
      <alignment horizontal="center" vertical="center"/>
      <protection hidden="1"/>
    </xf>
    <xf numFmtId="0" fontId="6" fillId="0" borderId="35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29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>
      <alignment horizontal="center" vertical="center" wrapText="1"/>
    </xf>
    <xf numFmtId="0" fontId="7" fillId="0" borderId="1" xfId="2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8" fillId="2" borderId="0" xfId="0" applyFont="1" applyFill="1" applyAlignment="1">
      <alignment horizontal="left"/>
    </xf>
    <xf numFmtId="181" fontId="18" fillId="2" borderId="0" xfId="0" applyNumberFormat="1" applyFont="1" applyFill="1" applyAlignment="1">
      <alignment horizontal="left" wrapText="1"/>
    </xf>
    <xf numFmtId="181" fontId="18" fillId="2" borderId="0" xfId="0" applyNumberFormat="1" applyFont="1" applyFill="1" applyAlignment="1">
      <alignment horizontal="righ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2" borderId="0" xfId="0" applyFont="1" applyFill="1" applyBorder="1" applyAlignment="1">
      <alignment wrapText="1"/>
    </xf>
    <xf numFmtId="181" fontId="18" fillId="2" borderId="0" xfId="0" applyNumberFormat="1" applyFont="1" applyFill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8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 wrapText="1"/>
    </xf>
    <xf numFmtId="3" fontId="5" fillId="0" borderId="21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2" fillId="0" borderId="40" xfId="0" applyFont="1" applyFill="1" applyBorder="1" applyAlignment="1">
      <alignment wrapText="1"/>
    </xf>
    <xf numFmtId="0" fontId="22" fillId="0" borderId="38" xfId="0" applyFont="1" applyFill="1" applyBorder="1" applyAlignment="1">
      <alignment horizontal="right"/>
    </xf>
    <xf numFmtId="181" fontId="23" fillId="0" borderId="38" xfId="0" applyNumberFormat="1" applyFont="1" applyBorder="1" applyAlignment="1">
      <alignment horizontal="right" wrapText="1"/>
    </xf>
    <xf numFmtId="181" fontId="23" fillId="0" borderId="21" xfId="0" applyNumberFormat="1" applyFont="1" applyBorder="1" applyAlignment="1">
      <alignment horizontal="right" wrapText="1"/>
    </xf>
    <xf numFmtId="181" fontId="23" fillId="0" borderId="12" xfId="0" applyNumberFormat="1" applyFont="1" applyBorder="1" applyAlignment="1">
      <alignment horizontal="right" wrapText="1"/>
    </xf>
    <xf numFmtId="0" fontId="22" fillId="3" borderId="39" xfId="0" applyFont="1" applyFill="1" applyBorder="1" applyAlignment="1">
      <alignment/>
    </xf>
    <xf numFmtId="0" fontId="22" fillId="0" borderId="38" xfId="0" applyFont="1" applyFill="1" applyBorder="1" applyAlignment="1">
      <alignment wrapText="1"/>
    </xf>
    <xf numFmtId="181" fontId="23" fillId="0" borderId="38" xfId="0" applyNumberFormat="1" applyFont="1" applyFill="1" applyBorder="1" applyAlignment="1">
      <alignment wrapText="1"/>
    </xf>
    <xf numFmtId="181" fontId="23" fillId="0" borderId="21" xfId="0" applyNumberFormat="1" applyFont="1" applyFill="1" applyBorder="1" applyAlignment="1">
      <alignment wrapText="1"/>
    </xf>
    <xf numFmtId="181" fontId="23" fillId="0" borderId="12" xfId="0" applyNumberFormat="1" applyFont="1" applyFill="1" applyBorder="1" applyAlignment="1">
      <alignment wrapText="1"/>
    </xf>
    <xf numFmtId="0" fontId="22" fillId="3" borderId="37" xfId="0" applyFont="1" applyFill="1" applyBorder="1" applyAlignment="1">
      <alignment/>
    </xf>
    <xf numFmtId="0" fontId="22" fillId="0" borderId="37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40" xfId="0" applyFont="1" applyFill="1" applyBorder="1" applyAlignment="1">
      <alignment horizontal="justify" wrapText="1"/>
    </xf>
    <xf numFmtId="0" fontId="18" fillId="0" borderId="38" xfId="0" applyFont="1" applyFill="1" applyBorder="1" applyAlignment="1">
      <alignment horizontal="justify" wrapText="1"/>
    </xf>
    <xf numFmtId="0" fontId="18" fillId="0" borderId="38" xfId="0" applyFont="1" applyFill="1" applyBorder="1" applyAlignment="1">
      <alignment horizontal="right"/>
    </xf>
    <xf numFmtId="181" fontId="18" fillId="0" borderId="38" xfId="0" applyNumberFormat="1" applyFont="1" applyFill="1" applyBorder="1" applyAlignment="1">
      <alignment wrapText="1"/>
    </xf>
    <xf numFmtId="181" fontId="18" fillId="0" borderId="21" xfId="0" applyNumberFormat="1" applyFont="1" applyFill="1" applyBorder="1" applyAlignment="1">
      <alignment wrapText="1"/>
    </xf>
    <xf numFmtId="181" fontId="18" fillId="0" borderId="12" xfId="0" applyNumberFormat="1" applyFont="1" applyFill="1" applyBorder="1" applyAlignment="1">
      <alignment wrapText="1"/>
    </xf>
    <xf numFmtId="0" fontId="24" fillId="0" borderId="41" xfId="0" applyFont="1" applyBorder="1" applyAlignment="1">
      <alignment/>
    </xf>
    <xf numFmtId="0" fontId="24" fillId="0" borderId="40" xfId="0" applyFont="1" applyBorder="1" applyAlignment="1">
      <alignment horizontal="justify" wrapText="1"/>
    </xf>
    <xf numFmtId="0" fontId="24" fillId="0" borderId="38" xfId="0" applyFont="1" applyBorder="1" applyAlignment="1">
      <alignment horizontal="justify" wrapText="1"/>
    </xf>
    <xf numFmtId="0" fontId="24" fillId="0" borderId="38" xfId="0" applyFont="1" applyBorder="1" applyAlignment="1">
      <alignment horizontal="right"/>
    </xf>
    <xf numFmtId="181" fontId="24" fillId="0" borderId="38" xfId="0" applyNumberFormat="1" applyFont="1" applyBorder="1" applyAlignment="1">
      <alignment wrapText="1"/>
    </xf>
    <xf numFmtId="181" fontId="24" fillId="0" borderId="21" xfId="0" applyNumberFormat="1" applyFont="1" applyBorder="1" applyAlignment="1">
      <alignment wrapText="1"/>
    </xf>
    <xf numFmtId="181" fontId="24" fillId="0" borderId="12" xfId="0" applyNumberFormat="1" applyFont="1" applyBorder="1" applyAlignment="1">
      <alignment wrapText="1"/>
    </xf>
    <xf numFmtId="0" fontId="5" fillId="0" borderId="41" xfId="0" applyFont="1" applyFill="1" applyBorder="1" applyAlignment="1">
      <alignment/>
    </xf>
    <xf numFmtId="0" fontId="5" fillId="0" borderId="40" xfId="0" applyFont="1" applyFill="1" applyBorder="1" applyAlignment="1">
      <alignment horizontal="justify" wrapText="1"/>
    </xf>
    <xf numFmtId="0" fontId="5" fillId="0" borderId="38" xfId="0" applyFont="1" applyFill="1" applyBorder="1" applyAlignment="1">
      <alignment horizontal="justify" wrapText="1"/>
    </xf>
    <xf numFmtId="0" fontId="5" fillId="0" borderId="38" xfId="0" applyFont="1" applyFill="1" applyBorder="1" applyAlignment="1">
      <alignment horizontal="right"/>
    </xf>
    <xf numFmtId="0" fontId="21" fillId="0" borderId="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0" xfId="0" applyFont="1" applyBorder="1" applyAlignment="1">
      <alignment horizontal="justify" wrapText="1"/>
    </xf>
    <xf numFmtId="0" fontId="18" fillId="0" borderId="38" xfId="0" applyFont="1" applyBorder="1" applyAlignment="1">
      <alignment horizontal="justify" wrapText="1"/>
    </xf>
    <xf numFmtId="0" fontId="18" fillId="0" borderId="38" xfId="0" applyFont="1" applyBorder="1" applyAlignment="1">
      <alignment horizontal="right"/>
    </xf>
    <xf numFmtId="181" fontId="18" fillId="0" borderId="38" xfId="0" applyNumberFormat="1" applyFont="1" applyBorder="1" applyAlignment="1">
      <alignment wrapText="1"/>
    </xf>
    <xf numFmtId="181" fontId="18" fillId="0" borderId="21" xfId="0" applyNumberFormat="1" applyFont="1" applyBorder="1" applyAlignment="1">
      <alignment wrapText="1"/>
    </xf>
    <xf numFmtId="181" fontId="18" fillId="0" borderId="12" xfId="0" applyNumberFormat="1" applyFont="1" applyBorder="1" applyAlignment="1">
      <alignment wrapText="1"/>
    </xf>
    <xf numFmtId="181" fontId="24" fillId="0" borderId="38" xfId="0" applyNumberFormat="1" applyFont="1" applyFill="1" applyBorder="1" applyAlignment="1">
      <alignment wrapText="1"/>
    </xf>
    <xf numFmtId="181" fontId="24" fillId="0" borderId="21" xfId="0" applyNumberFormat="1" applyFont="1" applyFill="1" applyBorder="1" applyAlignment="1">
      <alignment wrapText="1"/>
    </xf>
    <xf numFmtId="181" fontId="24" fillId="0" borderId="12" xfId="0" applyNumberFormat="1" applyFont="1" applyFill="1" applyBorder="1" applyAlignment="1">
      <alignment wrapText="1"/>
    </xf>
    <xf numFmtId="181" fontId="5" fillId="0" borderId="38" xfId="0" applyNumberFormat="1" applyFont="1" applyFill="1" applyBorder="1" applyAlignment="1">
      <alignment wrapText="1"/>
    </xf>
    <xf numFmtId="181" fontId="5" fillId="0" borderId="21" xfId="0" applyNumberFormat="1" applyFont="1" applyFill="1" applyBorder="1" applyAlignment="1">
      <alignment wrapText="1"/>
    </xf>
    <xf numFmtId="181" fontId="5" fillId="0" borderId="12" xfId="0" applyNumberFormat="1" applyFont="1" applyFill="1" applyBorder="1" applyAlignment="1">
      <alignment wrapText="1"/>
    </xf>
    <xf numFmtId="0" fontId="5" fillId="0" borderId="41" xfId="0" applyFont="1" applyBorder="1" applyAlignment="1">
      <alignment/>
    </xf>
    <xf numFmtId="0" fontId="5" fillId="0" borderId="40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8" xfId="0" applyFont="1" applyBorder="1" applyAlignment="1">
      <alignment horizontal="right"/>
    </xf>
    <xf numFmtId="0" fontId="5" fillId="3" borderId="39" xfId="0" applyFont="1" applyFill="1" applyBorder="1" applyAlignment="1">
      <alignment/>
    </xf>
    <xf numFmtId="0" fontId="5" fillId="3" borderId="40" xfId="0" applyFont="1" applyFill="1" applyBorder="1" applyAlignment="1">
      <alignment horizontal="justify" wrapText="1"/>
    </xf>
    <xf numFmtId="0" fontId="5" fillId="3" borderId="38" xfId="0" applyFont="1" applyFill="1" applyBorder="1" applyAlignment="1">
      <alignment horizontal="justify" wrapText="1"/>
    </xf>
    <xf numFmtId="0" fontId="5" fillId="3" borderId="38" xfId="0" applyFont="1" applyFill="1" applyBorder="1" applyAlignment="1">
      <alignment horizontal="right"/>
    </xf>
    <xf numFmtId="181" fontId="5" fillId="3" borderId="38" xfId="0" applyNumberFormat="1" applyFont="1" applyFill="1" applyBorder="1" applyAlignment="1">
      <alignment wrapText="1"/>
    </xf>
    <xf numFmtId="181" fontId="5" fillId="3" borderId="21" xfId="0" applyNumberFormat="1" applyFont="1" applyFill="1" applyBorder="1" applyAlignment="1">
      <alignment wrapText="1"/>
    </xf>
    <xf numFmtId="181" fontId="5" fillId="3" borderId="12" xfId="0" applyNumberFormat="1" applyFont="1" applyFill="1" applyBorder="1" applyAlignment="1">
      <alignment wrapText="1"/>
    </xf>
    <xf numFmtId="0" fontId="5" fillId="0" borderId="37" xfId="0" applyFont="1" applyFill="1" applyBorder="1" applyAlignment="1">
      <alignment/>
    </xf>
    <xf numFmtId="0" fontId="18" fillId="0" borderId="40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 horizontal="left" wrapText="1"/>
    </xf>
    <xf numFmtId="0" fontId="24" fillId="0" borderId="41" xfId="0" applyFont="1" applyFill="1" applyBorder="1" applyAlignment="1">
      <alignment/>
    </xf>
    <xf numFmtId="0" fontId="24" fillId="0" borderId="40" xfId="0" applyFont="1" applyFill="1" applyBorder="1" applyAlignment="1">
      <alignment horizontal="justify" wrapText="1"/>
    </xf>
    <xf numFmtId="0" fontId="24" fillId="0" borderId="38" xfId="0" applyFont="1" applyFill="1" applyBorder="1" applyAlignment="1">
      <alignment horizontal="justify" wrapText="1"/>
    </xf>
    <xf numFmtId="0" fontId="24" fillId="0" borderId="38" xfId="0" applyFont="1" applyFill="1" applyBorder="1" applyAlignment="1">
      <alignment horizontal="right"/>
    </xf>
    <xf numFmtId="2" fontId="18" fillId="0" borderId="40" xfId="0" applyNumberFormat="1" applyFont="1" applyBorder="1" applyAlignment="1">
      <alignment horizontal="justify" wrapText="1"/>
    </xf>
    <xf numFmtId="2" fontId="18" fillId="0" borderId="38" xfId="0" applyNumberFormat="1" applyFont="1" applyBorder="1" applyAlignment="1">
      <alignment horizontal="justify" wrapText="1"/>
    </xf>
    <xf numFmtId="0" fontId="5" fillId="0" borderId="40" xfId="0" applyFont="1" applyBorder="1" applyAlignment="1">
      <alignment horizontal="justify" wrapText="1"/>
    </xf>
    <xf numFmtId="0" fontId="5" fillId="0" borderId="38" xfId="0" applyFont="1" applyBorder="1" applyAlignment="1">
      <alignment horizontal="justify" wrapText="1"/>
    </xf>
    <xf numFmtId="181" fontId="5" fillId="0" borderId="38" xfId="0" applyNumberFormat="1" applyFont="1" applyBorder="1" applyAlignment="1">
      <alignment wrapText="1"/>
    </xf>
    <xf numFmtId="181" fontId="5" fillId="0" borderId="21" xfId="0" applyNumberFormat="1" applyFont="1" applyBorder="1" applyAlignment="1">
      <alignment wrapText="1"/>
    </xf>
    <xf numFmtId="181" fontId="5" fillId="0" borderId="12" xfId="0" applyNumberFormat="1" applyFont="1" applyBorder="1" applyAlignment="1">
      <alignment wrapText="1"/>
    </xf>
    <xf numFmtId="0" fontId="18" fillId="0" borderId="42" xfId="0" applyFont="1" applyBorder="1" applyAlignment="1">
      <alignment/>
    </xf>
    <xf numFmtId="0" fontId="18" fillId="0" borderId="39" xfId="0" applyFont="1" applyBorder="1" applyAlignment="1">
      <alignment/>
    </xf>
    <xf numFmtId="0" fontId="5" fillId="0" borderId="4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181" fontId="25" fillId="0" borderId="38" xfId="0" applyNumberFormat="1" applyFont="1" applyBorder="1" applyAlignment="1">
      <alignment wrapText="1"/>
    </xf>
    <xf numFmtId="181" fontId="25" fillId="0" borderId="21" xfId="0" applyNumberFormat="1" applyFont="1" applyBorder="1" applyAlignment="1">
      <alignment wrapText="1"/>
    </xf>
    <xf numFmtId="181" fontId="25" fillId="0" borderId="12" xfId="0" applyNumberFormat="1" applyFont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4" fillId="0" borderId="38" xfId="0" applyFont="1" applyFill="1" applyBorder="1" applyAlignment="1">
      <alignment/>
    </xf>
    <xf numFmtId="0" fontId="24" fillId="0" borderId="38" xfId="0" applyFont="1" applyFill="1" applyBorder="1" applyAlignment="1">
      <alignment horizontal="center"/>
    </xf>
    <xf numFmtId="0" fontId="18" fillId="3" borderId="39" xfId="0" applyFont="1" applyFill="1" applyBorder="1" applyAlignment="1">
      <alignment/>
    </xf>
    <xf numFmtId="0" fontId="5" fillId="0" borderId="43" xfId="0" applyFont="1" applyFill="1" applyBorder="1" applyAlignment="1">
      <alignment horizontal="justify" wrapText="1"/>
    </xf>
    <xf numFmtId="0" fontId="5" fillId="0" borderId="44" xfId="0" applyFont="1" applyFill="1" applyBorder="1" applyAlignment="1">
      <alignment horizontal="justify" wrapText="1"/>
    </xf>
    <xf numFmtId="0" fontId="18" fillId="0" borderId="44" xfId="0" applyFont="1" applyFill="1" applyBorder="1" applyAlignment="1">
      <alignment horizontal="right"/>
    </xf>
    <xf numFmtId="181" fontId="23" fillId="0" borderId="44" xfId="0" applyNumberFormat="1" applyFont="1" applyFill="1" applyBorder="1" applyAlignment="1">
      <alignment wrapText="1"/>
    </xf>
    <xf numFmtId="181" fontId="23" fillId="0" borderId="45" xfId="0" applyNumberFormat="1" applyFont="1" applyFill="1" applyBorder="1" applyAlignment="1">
      <alignment wrapText="1"/>
    </xf>
    <xf numFmtId="181" fontId="23" fillId="0" borderId="46" xfId="0" applyNumberFormat="1" applyFont="1" applyFill="1" applyBorder="1" applyAlignment="1">
      <alignment wrapText="1"/>
    </xf>
    <xf numFmtId="181" fontId="23" fillId="0" borderId="47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righ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9" fillId="0" borderId="0" xfId="19" applyFont="1" applyFill="1" applyProtection="1">
      <alignment/>
      <protection hidden="1"/>
    </xf>
    <xf numFmtId="0" fontId="1" fillId="0" borderId="0" xfId="19" applyProtection="1">
      <alignment/>
      <protection hidden="1"/>
    </xf>
    <xf numFmtId="0" fontId="1" fillId="0" borderId="0" xfId="19">
      <alignment/>
      <protection/>
    </xf>
    <xf numFmtId="0" fontId="9" fillId="0" borderId="0" xfId="19" applyNumberFormat="1" applyFont="1" applyFill="1" applyAlignment="1" applyProtection="1">
      <alignment/>
      <protection hidden="1"/>
    </xf>
    <xf numFmtId="0" fontId="27" fillId="0" borderId="0" xfId="19" applyNumberFormat="1" applyFont="1" applyFill="1" applyAlignment="1" applyProtection="1">
      <alignment horizontal="center" vertical="center" wrapText="1"/>
      <protection hidden="1"/>
    </xf>
    <xf numFmtId="0" fontId="28" fillId="0" borderId="0" xfId="19" applyNumberFormat="1" applyFont="1" applyFill="1" applyAlignment="1" applyProtection="1">
      <alignment/>
      <protection hidden="1"/>
    </xf>
    <xf numFmtId="0" fontId="8" fillId="0" borderId="10" xfId="19" applyNumberFormat="1" applyFont="1" applyFill="1" applyBorder="1" applyAlignment="1" applyProtection="1">
      <alignment horizontal="centerContinuous"/>
      <protection hidden="1"/>
    </xf>
    <xf numFmtId="0" fontId="29" fillId="0" borderId="0" xfId="19" applyNumberFormat="1" applyFont="1" applyFill="1" applyAlignment="1" applyProtection="1">
      <alignment/>
      <protection hidden="1"/>
    </xf>
    <xf numFmtId="0" fontId="8" fillId="0" borderId="35" xfId="19" applyNumberFormat="1" applyFont="1" applyFill="1" applyBorder="1" applyAlignment="1" applyProtection="1">
      <alignment horizontal="centerContinuous"/>
      <protection hidden="1"/>
    </xf>
    <xf numFmtId="0" fontId="8" fillId="0" borderId="35" xfId="19" applyNumberFormat="1" applyFont="1" applyFill="1" applyBorder="1" applyAlignment="1" applyProtection="1">
      <alignment horizontal="centerContinuous" vertical="top"/>
      <protection hidden="1"/>
    </xf>
    <xf numFmtId="0" fontId="8" fillId="0" borderId="26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48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9" applyNumberFormat="1" applyFont="1" applyFill="1" applyBorder="1" applyAlignment="1" applyProtection="1">
      <alignment horizontal="centerContinuous"/>
      <protection hidden="1"/>
    </xf>
    <xf numFmtId="0" fontId="8" fillId="0" borderId="49" xfId="19" applyNumberFormat="1" applyFont="1" applyFill="1" applyBorder="1" applyAlignment="1" applyProtection="1">
      <alignment horizontal="center"/>
      <protection hidden="1"/>
    </xf>
    <xf numFmtId="0" fontId="8" fillId="0" borderId="30" xfId="19" applyNumberFormat="1" applyFont="1" applyFill="1" applyBorder="1" applyAlignment="1" applyProtection="1">
      <alignment horizontal="center"/>
      <protection hidden="1"/>
    </xf>
    <xf numFmtId="0" fontId="8" fillId="0" borderId="50" xfId="19" applyNumberFormat="1" applyFont="1" applyFill="1" applyBorder="1" applyAlignment="1" applyProtection="1">
      <alignment horizontal="center"/>
      <protection hidden="1"/>
    </xf>
    <xf numFmtId="172" fontId="8" fillId="2" borderId="51" xfId="19" applyNumberFormat="1" applyFont="1" applyFill="1" applyBorder="1" applyAlignment="1" applyProtection="1">
      <alignment wrapText="1"/>
      <protection hidden="1"/>
    </xf>
    <xf numFmtId="173" fontId="8" fillId="2" borderId="52" xfId="19" applyNumberFormat="1" applyFont="1" applyFill="1" applyBorder="1" applyAlignment="1" applyProtection="1">
      <alignment horizontal="center"/>
      <protection hidden="1"/>
    </xf>
    <xf numFmtId="173" fontId="8" fillId="2" borderId="36" xfId="19" applyNumberFormat="1" applyFont="1" applyFill="1" applyBorder="1" applyAlignment="1" applyProtection="1">
      <alignment horizontal="center"/>
      <protection hidden="1"/>
    </xf>
    <xf numFmtId="178" fontId="8" fillId="2" borderId="52" xfId="19" applyNumberFormat="1" applyFont="1" applyFill="1" applyBorder="1" applyAlignment="1" applyProtection="1">
      <alignment wrapText="1"/>
      <protection hidden="1"/>
    </xf>
    <xf numFmtId="172" fontId="9" fillId="2" borderId="40" xfId="19" applyNumberFormat="1" applyFont="1" applyFill="1" applyBorder="1" applyAlignment="1" applyProtection="1">
      <alignment wrapText="1"/>
      <protection hidden="1"/>
    </xf>
    <xf numFmtId="173" fontId="9" fillId="2" borderId="21" xfId="19" applyNumberFormat="1" applyFont="1" applyFill="1" applyBorder="1" applyAlignment="1" applyProtection="1">
      <alignment horizontal="center"/>
      <protection hidden="1"/>
    </xf>
    <xf numFmtId="173" fontId="9" fillId="2" borderId="38" xfId="19" applyNumberFormat="1" applyFont="1" applyFill="1" applyBorder="1" applyAlignment="1" applyProtection="1">
      <alignment horizontal="center"/>
      <protection hidden="1"/>
    </xf>
    <xf numFmtId="178" fontId="9" fillId="2" borderId="21" xfId="19" applyNumberFormat="1" applyFont="1" applyFill="1" applyBorder="1" applyAlignment="1" applyProtection="1">
      <alignment wrapText="1"/>
      <protection hidden="1"/>
    </xf>
    <xf numFmtId="172" fontId="8" fillId="2" borderId="40" xfId="19" applyNumberFormat="1" applyFont="1" applyFill="1" applyBorder="1" applyAlignment="1" applyProtection="1">
      <alignment wrapText="1"/>
      <protection hidden="1"/>
    </xf>
    <xf numFmtId="173" fontId="8" fillId="2" borderId="21" xfId="19" applyNumberFormat="1" applyFont="1" applyFill="1" applyBorder="1" applyAlignment="1" applyProtection="1">
      <alignment horizontal="center"/>
      <protection hidden="1"/>
    </xf>
    <xf numFmtId="173" fontId="8" fillId="2" borderId="38" xfId="19" applyNumberFormat="1" applyFont="1" applyFill="1" applyBorder="1" applyAlignment="1" applyProtection="1">
      <alignment horizontal="center"/>
      <protection hidden="1"/>
    </xf>
    <xf numFmtId="178" fontId="8" fillId="2" borderId="21" xfId="19" applyNumberFormat="1" applyFont="1" applyFill="1" applyBorder="1" applyAlignment="1" applyProtection="1">
      <alignment wrapText="1"/>
      <protection hidden="1"/>
    </xf>
    <xf numFmtId="172" fontId="9" fillId="2" borderId="43" xfId="19" applyNumberFormat="1" applyFont="1" applyFill="1" applyBorder="1" applyAlignment="1" applyProtection="1">
      <alignment wrapText="1"/>
      <protection hidden="1"/>
    </xf>
    <xf numFmtId="173" fontId="9" fillId="2" borderId="45" xfId="19" applyNumberFormat="1" applyFont="1" applyFill="1" applyBorder="1" applyAlignment="1" applyProtection="1">
      <alignment horizontal="center"/>
      <protection hidden="1"/>
    </xf>
    <xf numFmtId="173" fontId="9" fillId="2" borderId="44" xfId="19" applyNumberFormat="1" applyFont="1" applyFill="1" applyBorder="1" applyAlignment="1" applyProtection="1">
      <alignment horizontal="center"/>
      <protection hidden="1"/>
    </xf>
    <xf numFmtId="178" fontId="9" fillId="2" borderId="45" xfId="19" applyNumberFormat="1" applyFont="1" applyFill="1" applyBorder="1" applyAlignment="1" applyProtection="1">
      <alignment wrapText="1"/>
      <protection hidden="1"/>
    </xf>
    <xf numFmtId="0" fontId="9" fillId="0" borderId="53" xfId="19" applyNumberFormat="1" applyFont="1" applyFill="1" applyBorder="1" applyAlignment="1" applyProtection="1">
      <alignment/>
      <protection hidden="1"/>
    </xf>
    <xf numFmtId="0" fontId="9" fillId="0" borderId="46" xfId="19" applyNumberFormat="1" applyFont="1" applyFill="1" applyBorder="1" applyAlignment="1" applyProtection="1">
      <alignment/>
      <protection hidden="1"/>
    </xf>
    <xf numFmtId="0" fontId="1" fillId="0" borderId="0" xfId="19" applyNumberFormat="1" applyFont="1" applyFill="1" applyAlignment="1" applyProtection="1">
      <alignment/>
      <protection hidden="1"/>
    </xf>
    <xf numFmtId="178" fontId="1" fillId="0" borderId="0" xfId="19" applyNumberFormat="1">
      <alignment/>
      <protection/>
    </xf>
    <xf numFmtId="0" fontId="8" fillId="0" borderId="0" xfId="19" applyNumberFormat="1" applyFont="1" applyFill="1" applyAlignment="1" applyProtection="1">
      <alignment/>
      <protection hidden="1"/>
    </xf>
    <xf numFmtId="0" fontId="1" fillId="0" borderId="35" xfId="19" applyNumberFormat="1" applyFont="1" applyFill="1" applyBorder="1" applyAlignment="1" applyProtection="1">
      <alignment/>
      <protection hidden="1"/>
    </xf>
    <xf numFmtId="0" fontId="8" fillId="0" borderId="54" xfId="19" applyNumberFormat="1" applyFont="1" applyFill="1" applyBorder="1" applyAlignment="1" applyProtection="1">
      <alignment horizontal="center" vertical="center" wrapText="1"/>
      <protection hidden="1"/>
    </xf>
    <xf numFmtId="0" fontId="8" fillId="0" borderId="55" xfId="19" applyNumberFormat="1" applyFont="1" applyFill="1" applyBorder="1" applyAlignment="1" applyProtection="1">
      <alignment horizontal="center"/>
      <protection hidden="1"/>
    </xf>
    <xf numFmtId="0" fontId="8" fillId="0" borderId="54" xfId="19" applyNumberFormat="1" applyFont="1" applyFill="1" applyBorder="1" applyAlignment="1" applyProtection="1">
      <alignment horizontal="center"/>
      <protection hidden="1"/>
    </xf>
    <xf numFmtId="0" fontId="8" fillId="0" borderId="56" xfId="19" applyNumberFormat="1" applyFont="1" applyFill="1" applyBorder="1" applyAlignment="1" applyProtection="1">
      <alignment horizontal="center"/>
      <protection hidden="1"/>
    </xf>
    <xf numFmtId="0" fontId="9" fillId="0" borderId="0" xfId="19" applyNumberFormat="1" applyFont="1" applyFill="1" applyBorder="1" applyAlignment="1" applyProtection="1">
      <alignment/>
      <protection hidden="1"/>
    </xf>
    <xf numFmtId="178" fontId="8" fillId="2" borderId="36" xfId="19" applyNumberFormat="1" applyFont="1" applyFill="1" applyBorder="1" applyAlignment="1" applyProtection="1">
      <alignment wrapText="1"/>
      <protection hidden="1"/>
    </xf>
    <xf numFmtId="178" fontId="9" fillId="2" borderId="38" xfId="19" applyNumberFormat="1" applyFont="1" applyFill="1" applyBorder="1" applyAlignment="1" applyProtection="1">
      <alignment wrapText="1"/>
      <protection hidden="1"/>
    </xf>
    <xf numFmtId="178" fontId="8" fillId="2" borderId="38" xfId="19" applyNumberFormat="1" applyFont="1" applyFill="1" applyBorder="1" applyAlignment="1" applyProtection="1">
      <alignment wrapText="1"/>
      <protection hidden="1"/>
    </xf>
    <xf numFmtId="178" fontId="9" fillId="2" borderId="44" xfId="19" applyNumberFormat="1" applyFont="1" applyFill="1" applyBorder="1" applyAlignment="1" applyProtection="1">
      <alignment wrapText="1"/>
      <protection hidden="1"/>
    </xf>
    <xf numFmtId="0" fontId="6" fillId="0" borderId="53" xfId="19" applyNumberFormat="1" applyFont="1" applyFill="1" applyBorder="1" applyAlignment="1" applyProtection="1">
      <alignment/>
      <protection hidden="1"/>
    </xf>
    <xf numFmtId="0" fontId="9" fillId="0" borderId="30" xfId="19" applyNumberFormat="1" applyFont="1" applyFill="1" applyBorder="1" applyAlignment="1" applyProtection="1">
      <alignment/>
      <protection hidden="1"/>
    </xf>
    <xf numFmtId="179" fontId="6" fillId="0" borderId="44" xfId="19" applyNumberFormat="1" applyFont="1" applyFill="1" applyBorder="1" applyAlignment="1" applyProtection="1">
      <alignment/>
      <protection hidden="1"/>
    </xf>
    <xf numFmtId="179" fontId="1" fillId="0" borderId="0" xfId="19" applyNumberFormat="1">
      <alignment/>
      <protection/>
    </xf>
    <xf numFmtId="0" fontId="8" fillId="0" borderId="57" xfId="19" applyNumberFormat="1" applyFont="1" applyFill="1" applyBorder="1" applyAlignment="1" applyProtection="1">
      <alignment horizontal="center"/>
      <protection hidden="1"/>
    </xf>
    <xf numFmtId="178" fontId="8" fillId="2" borderId="58" xfId="19" applyNumberFormat="1" applyFont="1" applyFill="1" applyBorder="1" applyAlignment="1" applyProtection="1">
      <alignment wrapText="1"/>
      <protection hidden="1"/>
    </xf>
    <xf numFmtId="49" fontId="6" fillId="0" borderId="24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8" fillId="0" borderId="59" xfId="19" applyNumberFormat="1" applyFont="1" applyFill="1" applyBorder="1" applyAlignment="1" applyProtection="1">
      <alignment horizontal="center"/>
      <protection hidden="1"/>
    </xf>
    <xf numFmtId="173" fontId="9" fillId="2" borderId="21" xfId="19" applyNumberFormat="1" applyFont="1" applyFill="1" applyBorder="1" applyAlignment="1" applyProtection="1">
      <alignment horizontal="center"/>
      <protection hidden="1"/>
    </xf>
    <xf numFmtId="173" fontId="9" fillId="2" borderId="38" xfId="19" applyNumberFormat="1" applyFont="1" applyFill="1" applyBorder="1" applyAlignment="1" applyProtection="1">
      <alignment horizontal="center"/>
      <protection hidden="1"/>
    </xf>
    <xf numFmtId="172" fontId="9" fillId="2" borderId="40" xfId="19" applyNumberFormat="1" applyFont="1" applyFill="1" applyBorder="1" applyAlignment="1" applyProtection="1">
      <alignment wrapText="1"/>
      <protection hidden="1"/>
    </xf>
    <xf numFmtId="178" fontId="9" fillId="2" borderId="38" xfId="19" applyNumberFormat="1" applyFont="1" applyFill="1" applyBorder="1" applyAlignment="1" applyProtection="1">
      <alignment wrapText="1"/>
      <protection hidden="1"/>
    </xf>
    <xf numFmtId="0" fontId="1" fillId="0" borderId="0" xfId="19" applyBorder="1">
      <alignment/>
      <protection/>
    </xf>
    <xf numFmtId="179" fontId="6" fillId="0" borderId="0" xfId="19" applyNumberFormat="1" applyFont="1" applyFill="1" applyBorder="1" applyAlignment="1" applyProtection="1">
      <alignment/>
      <protection hidden="1"/>
    </xf>
    <xf numFmtId="179" fontId="6" fillId="0" borderId="57" xfId="19" applyNumberFormat="1" applyFont="1" applyFill="1" applyBorder="1" applyAlignment="1" applyProtection="1">
      <alignment/>
      <protection hidden="1"/>
    </xf>
    <xf numFmtId="179" fontId="6" fillId="0" borderId="49" xfId="19" applyNumberFormat="1" applyFont="1" applyFill="1" applyBorder="1" applyAlignment="1" applyProtection="1">
      <alignment/>
      <protection hidden="1"/>
    </xf>
    <xf numFmtId="179" fontId="6" fillId="0" borderId="60" xfId="19" applyNumberFormat="1" applyFont="1" applyFill="1" applyBorder="1" applyAlignment="1" applyProtection="1">
      <alignment/>
      <protection hidden="1"/>
    </xf>
    <xf numFmtId="0" fontId="8" fillId="0" borderId="25" xfId="19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Alignment="1">
      <alignment horizontal="left"/>
    </xf>
    <xf numFmtId="0" fontId="30" fillId="0" borderId="0" xfId="19" applyNumberFormat="1" applyFont="1" applyFill="1" applyBorder="1" applyAlignment="1" applyProtection="1">
      <alignment/>
      <protection hidden="1"/>
    </xf>
    <xf numFmtId="179" fontId="6" fillId="0" borderId="30" xfId="19" applyNumberFormat="1" applyFont="1" applyFill="1" applyBorder="1" applyAlignment="1" applyProtection="1">
      <alignment/>
      <protection hidden="1"/>
    </xf>
    <xf numFmtId="0" fontId="8" fillId="0" borderId="1" xfId="19" applyFont="1" applyBorder="1" applyAlignment="1">
      <alignment horizontal="center"/>
      <protection/>
    </xf>
    <xf numFmtId="0" fontId="9" fillId="0" borderId="0" xfId="19" applyFont="1" applyFill="1" applyProtection="1">
      <alignment/>
      <protection hidden="1"/>
    </xf>
    <xf numFmtId="0" fontId="9" fillId="0" borderId="8" xfId="19" applyFont="1" applyBorder="1">
      <alignment/>
      <protection/>
    </xf>
    <xf numFmtId="0" fontId="9" fillId="0" borderId="24" xfId="19" applyFont="1" applyBorder="1">
      <alignment/>
      <protection/>
    </xf>
    <xf numFmtId="0" fontId="9" fillId="0" borderId="23" xfId="19" applyFont="1" applyBorder="1">
      <alignment/>
      <protection/>
    </xf>
    <xf numFmtId="0" fontId="9" fillId="0" borderId="38" xfId="19" applyFont="1" applyBorder="1">
      <alignment/>
      <protection/>
    </xf>
    <xf numFmtId="0" fontId="9" fillId="0" borderId="25" xfId="19" applyFont="1" applyBorder="1">
      <alignment/>
      <protection/>
    </xf>
    <xf numFmtId="0" fontId="9" fillId="0" borderId="50" xfId="19" applyFont="1" applyBorder="1">
      <alignment/>
      <protection/>
    </xf>
    <xf numFmtId="182" fontId="9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8" fillId="0" borderId="29" xfId="19" applyFont="1" applyBorder="1" applyAlignment="1">
      <alignment horizontal="center"/>
      <protection/>
    </xf>
    <xf numFmtId="0" fontId="9" fillId="0" borderId="38" xfId="19" applyFont="1" applyBorder="1" applyAlignment="1">
      <alignment wrapText="1"/>
      <protection/>
    </xf>
    <xf numFmtId="0" fontId="1" fillId="0" borderId="1" xfId="19" applyBorder="1" applyProtection="1">
      <alignment/>
      <protection hidden="1"/>
    </xf>
    <xf numFmtId="0" fontId="1" fillId="0" borderId="8" xfId="19" applyBorder="1" applyProtection="1">
      <alignment/>
      <protection hidden="1"/>
    </xf>
    <xf numFmtId="0" fontId="1" fillId="0" borderId="29" xfId="19" applyBorder="1" applyProtection="1">
      <alignment/>
      <protection hidden="1"/>
    </xf>
    <xf numFmtId="0" fontId="1" fillId="0" borderId="24" xfId="19" applyNumberFormat="1" applyFont="1" applyFill="1" applyBorder="1" applyAlignment="1" applyProtection="1">
      <alignment/>
      <protection hidden="1"/>
    </xf>
    <xf numFmtId="0" fontId="9" fillId="0" borderId="29" xfId="19" applyFont="1" applyBorder="1" applyAlignment="1" applyProtection="1">
      <alignment horizontal="center"/>
      <protection hidden="1"/>
    </xf>
    <xf numFmtId="0" fontId="0" fillId="0" borderId="54" xfId="0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1" xfId="19" applyFont="1" applyBorder="1" applyAlignment="1" applyProtection="1">
      <alignment horizontal="center"/>
      <protection hidden="1"/>
    </xf>
    <xf numFmtId="0" fontId="1" fillId="0" borderId="61" xfId="19" applyBorder="1" applyProtection="1">
      <alignment/>
      <protection hidden="1"/>
    </xf>
    <xf numFmtId="0" fontId="1" fillId="0" borderId="62" xfId="19" applyBorder="1" applyProtection="1">
      <alignment/>
      <protection hidden="1"/>
    </xf>
    <xf numFmtId="0" fontId="9" fillId="0" borderId="62" xfId="19" applyFont="1" applyBorder="1" applyAlignment="1">
      <alignment wrapText="1"/>
      <protection/>
    </xf>
    <xf numFmtId="0" fontId="1" fillId="0" borderId="48" xfId="19" applyBorder="1" applyProtection="1">
      <alignment/>
      <protection hidden="1"/>
    </xf>
    <xf numFmtId="0" fontId="9" fillId="0" borderId="62" xfId="19" applyFont="1" applyBorder="1" applyAlignment="1" applyProtection="1">
      <alignment wrapText="1"/>
      <protection hidden="1"/>
    </xf>
    <xf numFmtId="0" fontId="9" fillId="0" borderId="62" xfId="19" applyFont="1" applyBorder="1" applyProtection="1">
      <alignment/>
      <protection hidden="1"/>
    </xf>
    <xf numFmtId="0" fontId="6" fillId="0" borderId="0" xfId="19" applyNumberFormat="1" applyFont="1" applyFill="1" applyAlignment="1" applyProtection="1">
      <alignment horizontal="center" vertical="center" wrapText="1"/>
      <protection hidden="1"/>
    </xf>
    <xf numFmtId="0" fontId="9" fillId="0" borderId="0" xfId="19" applyFont="1" applyProtection="1">
      <alignment/>
      <protection hidden="1"/>
    </xf>
    <xf numFmtId="0" fontId="5" fillId="0" borderId="0" xfId="19" applyNumberFormat="1" applyFont="1" applyFill="1" applyAlignment="1" applyProtection="1">
      <alignment horizontal="center" vertical="center" wrapText="1"/>
      <protection hidden="1"/>
    </xf>
    <xf numFmtId="0" fontId="28" fillId="0" borderId="30" xfId="19" applyNumberFormat="1" applyFont="1" applyFill="1" applyBorder="1" applyAlignment="1" applyProtection="1">
      <alignment/>
      <protection hidden="1"/>
    </xf>
    <xf numFmtId="0" fontId="9" fillId="0" borderId="30" xfId="19" applyFont="1" applyFill="1" applyBorder="1" applyProtection="1">
      <alignment/>
      <protection hidden="1"/>
    </xf>
    <xf numFmtId="0" fontId="28" fillId="0" borderId="10" xfId="19" applyNumberFormat="1" applyFont="1" applyFill="1" applyBorder="1" applyAlignment="1" applyProtection="1">
      <alignment horizontal="centerContinuous"/>
      <protection hidden="1"/>
    </xf>
    <xf numFmtId="0" fontId="28" fillId="0" borderId="9" xfId="19" applyNumberFormat="1" applyFont="1" applyFill="1" applyBorder="1" applyAlignment="1" applyProtection="1">
      <alignment horizontal="centerContinuous"/>
      <protection hidden="1"/>
    </xf>
    <xf numFmtId="0" fontId="9" fillId="0" borderId="9" xfId="19" applyNumberFormat="1" applyFont="1" applyFill="1" applyBorder="1" applyAlignment="1" applyProtection="1">
      <alignment/>
      <protection hidden="1"/>
    </xf>
    <xf numFmtId="0" fontId="28" fillId="0" borderId="0" xfId="19" applyNumberFormat="1" applyFont="1" applyFill="1" applyAlignment="1" applyProtection="1">
      <alignment/>
      <protection hidden="1"/>
    </xf>
    <xf numFmtId="0" fontId="28" fillId="0" borderId="16" xfId="19" applyNumberFormat="1" applyFont="1" applyFill="1" applyBorder="1" applyAlignment="1" applyProtection="1">
      <alignment horizontal="centerContinuous" vertical="top"/>
      <protection hidden="1"/>
    </xf>
    <xf numFmtId="0" fontId="28" fillId="0" borderId="5" xfId="19" applyNumberFormat="1" applyFont="1" applyFill="1" applyBorder="1" applyAlignment="1" applyProtection="1">
      <alignment horizontal="centerContinuous" vertical="top"/>
      <protection hidden="1"/>
    </xf>
    <xf numFmtId="0" fontId="9" fillId="0" borderId="5" xfId="19" applyNumberFormat="1" applyFont="1" applyFill="1" applyBorder="1" applyAlignment="1" applyProtection="1">
      <alignment horizontal="centerContinuous"/>
      <protection hidden="1"/>
    </xf>
    <xf numFmtId="0" fontId="28" fillId="0" borderId="23" xfId="19" applyNumberFormat="1" applyFont="1" applyFill="1" applyBorder="1" applyAlignment="1" applyProtection="1">
      <alignment horizontal="center" vertical="center" wrapText="1"/>
      <protection hidden="1"/>
    </xf>
    <xf numFmtId="0" fontId="28" fillId="0" borderId="63" xfId="19" applyNumberFormat="1" applyFont="1" applyFill="1" applyBorder="1" applyAlignment="1" applyProtection="1">
      <alignment horizontal="center" vertical="center" wrapText="1"/>
      <protection hidden="1"/>
    </xf>
    <xf numFmtId="0" fontId="28" fillId="0" borderId="5" xfId="19" applyNumberFormat="1" applyFont="1" applyFill="1" applyBorder="1" applyAlignment="1" applyProtection="1">
      <alignment horizontal="center" wrapText="1"/>
      <protection hidden="1"/>
    </xf>
    <xf numFmtId="0" fontId="28" fillId="0" borderId="23" xfId="19" applyNumberFormat="1" applyFont="1" applyFill="1" applyBorder="1" applyAlignment="1" applyProtection="1">
      <alignment horizontal="center" wrapText="1"/>
      <protection hidden="1"/>
    </xf>
    <xf numFmtId="0" fontId="28" fillId="0" borderId="38" xfId="19" applyNumberFormat="1" applyFont="1" applyFill="1" applyBorder="1" applyAlignment="1" applyProtection="1">
      <alignment horizontal="center" wrapText="1"/>
      <protection hidden="1"/>
    </xf>
    <xf numFmtId="0" fontId="28" fillId="0" borderId="35" xfId="19" applyNumberFormat="1" applyFont="1" applyFill="1" applyBorder="1" applyAlignment="1" applyProtection="1">
      <alignment horizontal="centerContinuous"/>
      <protection hidden="1"/>
    </xf>
    <xf numFmtId="0" fontId="28" fillId="0" borderId="0" xfId="19" applyNumberFormat="1" applyFont="1" applyFill="1" applyBorder="1" applyAlignment="1" applyProtection="1">
      <alignment horizontal="centerContinuous"/>
      <protection hidden="1"/>
    </xf>
    <xf numFmtId="0" fontId="9" fillId="0" borderId="27" xfId="19" applyNumberFormat="1" applyFont="1" applyFill="1" applyBorder="1" applyAlignment="1" applyProtection="1">
      <alignment horizontal="centerContinuous"/>
      <protection hidden="1"/>
    </xf>
    <xf numFmtId="0" fontId="28" fillId="0" borderId="27" xfId="19" applyNumberFormat="1" applyFont="1" applyFill="1" applyBorder="1" applyAlignment="1" applyProtection="1">
      <alignment horizontal="center"/>
      <protection hidden="1"/>
    </xf>
    <xf numFmtId="0" fontId="28" fillId="0" borderId="0" xfId="19" applyNumberFormat="1" applyFont="1" applyFill="1" applyBorder="1" applyAlignment="1" applyProtection="1">
      <alignment horizontal="center"/>
      <protection hidden="1"/>
    </xf>
    <xf numFmtId="0" fontId="28" fillId="0" borderId="25" xfId="19" applyNumberFormat="1" applyFont="1" applyFill="1" applyBorder="1" applyAlignment="1" applyProtection="1">
      <alignment horizontal="center"/>
      <protection hidden="1"/>
    </xf>
    <xf numFmtId="0" fontId="28" fillId="0" borderId="64" xfId="19" applyNumberFormat="1" applyFont="1" applyFill="1" applyBorder="1" applyAlignment="1" applyProtection="1">
      <alignment horizontal="center"/>
      <protection hidden="1"/>
    </xf>
    <xf numFmtId="173" fontId="32" fillId="2" borderId="36" xfId="19" applyNumberFormat="1" applyFont="1" applyFill="1" applyBorder="1" applyAlignment="1" applyProtection="1">
      <alignment/>
      <protection hidden="1"/>
    </xf>
    <xf numFmtId="175" fontId="32" fillId="2" borderId="36" xfId="19" applyNumberFormat="1" applyFont="1" applyFill="1" applyBorder="1" applyAlignment="1" applyProtection="1">
      <alignment/>
      <protection hidden="1"/>
    </xf>
    <xf numFmtId="0" fontId="9" fillId="0" borderId="52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36" xfId="0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66" xfId="0" applyNumberFormat="1" applyFont="1" applyBorder="1" applyAlignment="1">
      <alignment/>
    </xf>
    <xf numFmtId="173" fontId="32" fillId="2" borderId="21" xfId="19" applyNumberFormat="1" applyFont="1" applyFill="1" applyBorder="1" applyAlignment="1" applyProtection="1">
      <alignment/>
      <protection hidden="1"/>
    </xf>
    <xf numFmtId="173" fontId="32" fillId="2" borderId="38" xfId="19" applyNumberFormat="1" applyFont="1" applyFill="1" applyBorder="1" applyAlignment="1" applyProtection="1">
      <alignment/>
      <protection hidden="1"/>
    </xf>
    <xf numFmtId="0" fontId="9" fillId="0" borderId="38" xfId="0" applyFont="1" applyBorder="1" applyAlignment="1">
      <alignment/>
    </xf>
    <xf numFmtId="174" fontId="32" fillId="2" borderId="21" xfId="19" applyNumberFormat="1" applyFont="1" applyFill="1" applyBorder="1" applyAlignment="1" applyProtection="1">
      <alignment/>
      <protection hidden="1"/>
    </xf>
    <xf numFmtId="183" fontId="9" fillId="0" borderId="38" xfId="19" applyNumberFormat="1" applyFont="1" applyFill="1" applyBorder="1" applyAlignment="1" applyProtection="1">
      <alignment horizontal="left" vertical="top" wrapText="1"/>
      <protection hidden="1"/>
    </xf>
    <xf numFmtId="174" fontId="32" fillId="2" borderId="38" xfId="19" applyNumberFormat="1" applyFont="1" applyFill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>
      <alignment/>
    </xf>
    <xf numFmtId="2" fontId="9" fillId="0" borderId="62" xfId="0" applyNumberFormat="1" applyFont="1" applyBorder="1" applyAlignment="1">
      <alignment/>
    </xf>
    <xf numFmtId="2" fontId="32" fillId="2" borderId="38" xfId="19" applyNumberFormat="1" applyFont="1" applyFill="1" applyBorder="1" applyAlignment="1" applyProtection="1">
      <alignment/>
      <protection hidden="1"/>
    </xf>
    <xf numFmtId="183" fontId="9" fillId="0" borderId="21" xfId="19" applyNumberFormat="1" applyFont="1" applyFill="1" applyBorder="1" applyAlignment="1" applyProtection="1">
      <alignment horizontal="left" vertical="top" wrapText="1"/>
      <protection hidden="1"/>
    </xf>
    <xf numFmtId="2" fontId="32" fillId="0" borderId="38" xfId="19" applyNumberFormat="1" applyFont="1" applyFill="1" applyBorder="1" applyAlignment="1" applyProtection="1">
      <alignment horizontal="right" wrapText="1"/>
      <protection hidden="1"/>
    </xf>
    <xf numFmtId="176" fontId="32" fillId="0" borderId="38" xfId="19" applyNumberFormat="1" applyFont="1" applyFill="1" applyBorder="1" applyAlignment="1" applyProtection="1">
      <alignment horizontal="right" wrapText="1"/>
      <protection hidden="1"/>
    </xf>
    <xf numFmtId="176" fontId="30" fillId="0" borderId="38" xfId="19" applyNumberFormat="1" applyFont="1" applyFill="1" applyBorder="1" applyAlignment="1" applyProtection="1">
      <alignment horizontal="right" wrapText="1"/>
      <protection hidden="1"/>
    </xf>
    <xf numFmtId="183" fontId="9" fillId="0" borderId="38" xfId="19" applyNumberFormat="1" applyFont="1" applyFill="1" applyBorder="1" applyAlignment="1" applyProtection="1">
      <alignment horizontal="left" wrapText="1"/>
      <protection hidden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2" fontId="9" fillId="0" borderId="44" xfId="0" applyNumberFormat="1" applyFont="1" applyBorder="1" applyAlignment="1">
      <alignment/>
    </xf>
    <xf numFmtId="0" fontId="9" fillId="0" borderId="36" xfId="0" applyFont="1" applyFill="1" applyBorder="1" applyAlignment="1">
      <alignment vertical="top" wrapText="1"/>
    </xf>
    <xf numFmtId="174" fontId="32" fillId="2" borderId="38" xfId="19" applyNumberFormat="1" applyFont="1" applyFill="1" applyBorder="1" applyAlignment="1" applyProtection="1">
      <alignment horizontal="center" vertical="center"/>
      <protection hidden="1"/>
    </xf>
    <xf numFmtId="173" fontId="32" fillId="2" borderId="34" xfId="19" applyNumberFormat="1" applyFont="1" applyFill="1" applyBorder="1" applyAlignment="1" applyProtection="1">
      <alignment/>
      <protection hidden="1"/>
    </xf>
    <xf numFmtId="173" fontId="32" fillId="2" borderId="25" xfId="19" applyNumberFormat="1" applyFont="1" applyFill="1" applyBorder="1" applyAlignment="1" applyProtection="1">
      <alignment/>
      <protection hidden="1"/>
    </xf>
    <xf numFmtId="0" fontId="9" fillId="0" borderId="25" xfId="0" applyFont="1" applyBorder="1" applyAlignment="1">
      <alignment/>
    </xf>
    <xf numFmtId="174" fontId="32" fillId="2" borderId="34" xfId="19" applyNumberFormat="1" applyFont="1" applyFill="1" applyBorder="1" applyAlignment="1" applyProtection="1">
      <alignment/>
      <protection hidden="1"/>
    </xf>
    <xf numFmtId="176" fontId="30" fillId="2" borderId="38" xfId="19" applyNumberFormat="1" applyFont="1" applyFill="1" applyBorder="1" applyAlignment="1" applyProtection="1">
      <alignment horizontal="right" wrapText="1"/>
      <protection hidden="1"/>
    </xf>
    <xf numFmtId="183" fontId="9" fillId="0" borderId="21" xfId="19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/>
    </xf>
    <xf numFmtId="0" fontId="1" fillId="0" borderId="0" xfId="19" applyFont="1" applyFill="1" applyProtection="1">
      <alignment/>
      <protection hidden="1"/>
    </xf>
    <xf numFmtId="0" fontId="33" fillId="0" borderId="3" xfId="19" applyNumberFormat="1" applyFont="1" applyFill="1" applyBorder="1" applyAlignment="1" applyProtection="1">
      <alignment horizontal="center" vertical="center"/>
      <protection hidden="1"/>
    </xf>
    <xf numFmtId="0" fontId="33" fillId="0" borderId="1" xfId="19" applyNumberFormat="1" applyFont="1" applyFill="1" applyBorder="1" applyAlignment="1" applyProtection="1">
      <alignment horizontal="center" vertical="center" wrapText="1"/>
      <protection hidden="1"/>
    </xf>
    <xf numFmtId="0" fontId="33" fillId="0" borderId="67" xfId="19" applyNumberFormat="1" applyFont="1" applyFill="1" applyBorder="1" applyAlignment="1" applyProtection="1">
      <alignment horizontal="center" vertical="center" wrapText="1"/>
      <protection hidden="1"/>
    </xf>
    <xf numFmtId="0" fontId="33" fillId="0" borderId="8" xfId="19" applyNumberFormat="1" applyFont="1" applyFill="1" applyBorder="1" applyAlignment="1" applyProtection="1">
      <alignment horizontal="center" vertical="center" wrapText="1"/>
      <protection hidden="1"/>
    </xf>
    <xf numFmtId="0" fontId="33" fillId="0" borderId="26" xfId="19" applyNumberFormat="1" applyFont="1" applyFill="1" applyBorder="1" applyAlignment="1" applyProtection="1">
      <alignment horizontal="centerContinuous"/>
      <protection hidden="1"/>
    </xf>
    <xf numFmtId="0" fontId="33" fillId="0" borderId="24" xfId="19" applyNumberFormat="1" applyFont="1" applyFill="1" applyBorder="1" applyAlignment="1" applyProtection="1">
      <alignment horizontal="center"/>
      <protection hidden="1"/>
    </xf>
    <xf numFmtId="0" fontId="33" fillId="0" borderId="1" xfId="19" applyNumberFormat="1" applyFont="1" applyFill="1" applyBorder="1" applyAlignment="1" applyProtection="1">
      <alignment horizontal="center"/>
      <protection hidden="1"/>
    </xf>
    <xf numFmtId="0" fontId="33" fillId="0" borderId="1" xfId="19" applyNumberFormat="1" applyFont="1" applyFill="1" applyBorder="1" applyAlignment="1" applyProtection="1">
      <alignment horizontal="centerContinuous"/>
      <protection hidden="1"/>
    </xf>
    <xf numFmtId="0" fontId="32" fillId="0" borderId="0" xfId="19" applyNumberFormat="1" applyFont="1" applyFill="1" applyBorder="1" applyAlignment="1" applyProtection="1">
      <alignment/>
      <protection hidden="1"/>
    </xf>
    <xf numFmtId="174" fontId="34" fillId="0" borderId="52" xfId="19" applyNumberFormat="1" applyFont="1" applyFill="1" applyBorder="1" applyAlignment="1" applyProtection="1">
      <alignment vertical="center" wrapText="1"/>
      <protection hidden="1"/>
    </xf>
    <xf numFmtId="173" fontId="34" fillId="0" borderId="52" xfId="19" applyNumberFormat="1" applyFont="1" applyFill="1" applyBorder="1" applyAlignment="1" applyProtection="1">
      <alignment vertical="center"/>
      <protection hidden="1"/>
    </xf>
    <xf numFmtId="173" fontId="34" fillId="0" borderId="36" xfId="19" applyNumberFormat="1" applyFont="1" applyFill="1" applyBorder="1" applyAlignment="1" applyProtection="1">
      <alignment vertical="center"/>
      <protection hidden="1"/>
    </xf>
    <xf numFmtId="174" fontId="34" fillId="0" borderId="52" xfId="19" applyNumberFormat="1" applyFont="1" applyFill="1" applyBorder="1" applyAlignment="1" applyProtection="1">
      <alignment vertical="center"/>
      <protection hidden="1"/>
    </xf>
    <xf numFmtId="178" fontId="34" fillId="0" borderId="66" xfId="19" applyNumberFormat="1" applyFont="1" applyFill="1" applyBorder="1" applyAlignment="1" applyProtection="1">
      <alignment vertical="center"/>
      <protection hidden="1"/>
    </xf>
    <xf numFmtId="174" fontId="35" fillId="2" borderId="21" xfId="19" applyNumberFormat="1" applyFont="1" applyFill="1" applyBorder="1" applyAlignment="1" applyProtection="1">
      <alignment vertical="center" wrapText="1"/>
      <protection hidden="1"/>
    </xf>
    <xf numFmtId="173" fontId="35" fillId="2" borderId="21" xfId="19" applyNumberFormat="1" applyFont="1" applyFill="1" applyBorder="1" applyAlignment="1" applyProtection="1">
      <alignment vertical="center"/>
      <protection hidden="1"/>
    </xf>
    <xf numFmtId="173" fontId="35" fillId="2" borderId="38" xfId="19" applyNumberFormat="1" applyFont="1" applyFill="1" applyBorder="1" applyAlignment="1" applyProtection="1">
      <alignment vertical="center"/>
      <protection hidden="1"/>
    </xf>
    <xf numFmtId="174" fontId="35" fillId="2" borderId="21" xfId="19" applyNumberFormat="1" applyFont="1" applyFill="1" applyBorder="1" applyAlignment="1" applyProtection="1">
      <alignment vertical="center"/>
      <protection hidden="1"/>
    </xf>
    <xf numFmtId="178" fontId="35" fillId="2" borderId="62" xfId="19" applyNumberFormat="1" applyFont="1" applyFill="1" applyBorder="1" applyAlignment="1" applyProtection="1">
      <alignment vertical="center"/>
      <protection hidden="1"/>
    </xf>
    <xf numFmtId="174" fontId="29" fillId="2" borderId="21" xfId="19" applyNumberFormat="1" applyFont="1" applyFill="1" applyBorder="1" applyAlignment="1" applyProtection="1">
      <alignment vertical="center" wrapText="1"/>
      <protection hidden="1"/>
    </xf>
    <xf numFmtId="173" fontId="29" fillId="2" borderId="21" xfId="19" applyNumberFormat="1" applyFont="1" applyFill="1" applyBorder="1" applyAlignment="1" applyProtection="1">
      <alignment vertical="center"/>
      <protection hidden="1"/>
    </xf>
    <xf numFmtId="173" fontId="29" fillId="2" borderId="38" xfId="19" applyNumberFormat="1" applyFont="1" applyFill="1" applyBorder="1" applyAlignment="1" applyProtection="1">
      <alignment vertical="center"/>
      <protection hidden="1"/>
    </xf>
    <xf numFmtId="174" fontId="29" fillId="2" borderId="21" xfId="19" applyNumberFormat="1" applyFont="1" applyFill="1" applyBorder="1" applyAlignment="1" applyProtection="1">
      <alignment vertical="center"/>
      <protection hidden="1"/>
    </xf>
    <xf numFmtId="178" fontId="29" fillId="2" borderId="62" xfId="19" applyNumberFormat="1" applyFont="1" applyFill="1" applyBorder="1" applyAlignment="1" applyProtection="1">
      <alignment vertical="center"/>
      <protection hidden="1"/>
    </xf>
    <xf numFmtId="174" fontId="30" fillId="2" borderId="21" xfId="19" applyNumberFormat="1" applyFont="1" applyFill="1" applyBorder="1" applyAlignment="1" applyProtection="1">
      <alignment vertical="center" wrapText="1"/>
      <protection hidden="1"/>
    </xf>
    <xf numFmtId="173" fontId="30" fillId="2" borderId="21" xfId="19" applyNumberFormat="1" applyFont="1" applyFill="1" applyBorder="1" applyAlignment="1" applyProtection="1">
      <alignment vertical="center"/>
      <protection hidden="1"/>
    </xf>
    <xf numFmtId="173" fontId="30" fillId="2" borderId="38" xfId="19" applyNumberFormat="1" applyFont="1" applyFill="1" applyBorder="1" applyAlignment="1" applyProtection="1">
      <alignment vertical="center"/>
      <protection hidden="1"/>
    </xf>
    <xf numFmtId="174" fontId="30" fillId="2" borderId="21" xfId="19" applyNumberFormat="1" applyFont="1" applyFill="1" applyBorder="1" applyAlignment="1" applyProtection="1">
      <alignment vertical="center"/>
      <protection hidden="1"/>
    </xf>
    <xf numFmtId="178" fontId="30" fillId="2" borderId="62" xfId="19" applyNumberFormat="1" applyFont="1" applyFill="1" applyBorder="1" applyAlignment="1" applyProtection="1">
      <alignment vertical="center"/>
      <protection hidden="1"/>
    </xf>
    <xf numFmtId="174" fontId="36" fillId="2" borderId="21" xfId="19" applyNumberFormat="1" applyFont="1" applyFill="1" applyBorder="1" applyAlignment="1" applyProtection="1">
      <alignment vertical="center" wrapText="1"/>
      <protection hidden="1"/>
    </xf>
    <xf numFmtId="173" fontId="36" fillId="2" borderId="21" xfId="19" applyNumberFormat="1" applyFont="1" applyFill="1" applyBorder="1" applyAlignment="1" applyProtection="1">
      <alignment vertical="center"/>
      <protection hidden="1"/>
    </xf>
    <xf numFmtId="173" fontId="36" fillId="2" borderId="38" xfId="19" applyNumberFormat="1" applyFont="1" applyFill="1" applyBorder="1" applyAlignment="1" applyProtection="1">
      <alignment vertical="center"/>
      <protection hidden="1"/>
    </xf>
    <xf numFmtId="174" fontId="36" fillId="2" borderId="21" xfId="19" applyNumberFormat="1" applyFont="1" applyFill="1" applyBorder="1" applyAlignment="1" applyProtection="1">
      <alignment vertical="center"/>
      <protection hidden="1"/>
    </xf>
    <xf numFmtId="178" fontId="36" fillId="2" borderId="62" xfId="19" applyNumberFormat="1" applyFont="1" applyFill="1" applyBorder="1" applyAlignment="1" applyProtection="1">
      <alignment vertical="center"/>
      <protection hidden="1"/>
    </xf>
    <xf numFmtId="174" fontId="34" fillId="0" borderId="21" xfId="19" applyNumberFormat="1" applyFont="1" applyFill="1" applyBorder="1" applyAlignment="1" applyProtection="1">
      <alignment vertical="center" wrapText="1"/>
      <protection hidden="1"/>
    </xf>
    <xf numFmtId="173" fontId="34" fillId="0" borderId="21" xfId="19" applyNumberFormat="1" applyFont="1" applyFill="1" applyBorder="1" applyAlignment="1" applyProtection="1">
      <alignment vertical="center"/>
      <protection hidden="1"/>
    </xf>
    <xf numFmtId="173" fontId="34" fillId="0" borderId="38" xfId="19" applyNumberFormat="1" applyFont="1" applyFill="1" applyBorder="1" applyAlignment="1" applyProtection="1">
      <alignment vertical="center"/>
      <protection hidden="1"/>
    </xf>
    <xf numFmtId="174" fontId="34" fillId="0" borderId="21" xfId="19" applyNumberFormat="1" applyFont="1" applyFill="1" applyBorder="1" applyAlignment="1" applyProtection="1">
      <alignment vertical="center"/>
      <protection hidden="1"/>
    </xf>
    <xf numFmtId="178" fontId="34" fillId="0" borderId="62" xfId="19" applyNumberFormat="1" applyFont="1" applyFill="1" applyBorder="1" applyAlignment="1" applyProtection="1">
      <alignment vertical="center"/>
      <protection hidden="1"/>
    </xf>
    <xf numFmtId="174" fontId="36" fillId="2" borderId="34" xfId="19" applyNumberFormat="1" applyFont="1" applyFill="1" applyBorder="1" applyAlignment="1" applyProtection="1">
      <alignment vertical="center" wrapText="1"/>
      <protection hidden="1"/>
    </xf>
    <xf numFmtId="173" fontId="36" fillId="2" borderId="34" xfId="19" applyNumberFormat="1" applyFont="1" applyFill="1" applyBorder="1" applyAlignment="1" applyProtection="1">
      <alignment vertical="center"/>
      <protection hidden="1"/>
    </xf>
    <xf numFmtId="173" fontId="36" fillId="2" borderId="25" xfId="19" applyNumberFormat="1" applyFont="1" applyFill="1" applyBorder="1" applyAlignment="1" applyProtection="1">
      <alignment vertical="center"/>
      <protection hidden="1"/>
    </xf>
    <xf numFmtId="174" fontId="36" fillId="2" borderId="34" xfId="19" applyNumberFormat="1" applyFont="1" applyFill="1" applyBorder="1" applyAlignment="1" applyProtection="1">
      <alignment vertical="center"/>
      <protection hidden="1"/>
    </xf>
    <xf numFmtId="0" fontId="32" fillId="0" borderId="0" xfId="19" applyNumberFormat="1" applyFont="1" applyFill="1" applyAlignment="1" applyProtection="1">
      <alignment/>
      <protection hidden="1"/>
    </xf>
    <xf numFmtId="0" fontId="1" fillId="0" borderId="1" xfId="19" applyNumberFormat="1" applyFont="1" applyFill="1" applyBorder="1" applyAlignment="1" applyProtection="1">
      <alignment/>
      <protection hidden="1"/>
    </xf>
    <xf numFmtId="179" fontId="34" fillId="0" borderId="1" xfId="19" applyNumberFormat="1" applyFont="1" applyFill="1" applyBorder="1" applyAlignment="1" applyProtection="1">
      <alignment/>
      <protection hidden="1"/>
    </xf>
    <xf numFmtId="182" fontId="1" fillId="0" borderId="0" xfId="19" applyNumberFormat="1">
      <alignment/>
      <protection/>
    </xf>
    <xf numFmtId="0" fontId="34" fillId="0" borderId="13" xfId="19" applyNumberFormat="1" applyFont="1" applyFill="1" applyBorder="1" applyAlignment="1" applyProtection="1">
      <alignment wrapText="1"/>
      <protection hidden="1"/>
    </xf>
    <xf numFmtId="183" fontId="34" fillId="0" borderId="51" xfId="19" applyNumberFormat="1" applyFont="1" applyFill="1" applyBorder="1" applyAlignment="1" applyProtection="1">
      <alignment vertical="center" wrapText="1"/>
      <protection hidden="1"/>
    </xf>
    <xf numFmtId="183" fontId="35" fillId="2" borderId="40" xfId="19" applyNumberFormat="1" applyFont="1" applyFill="1" applyBorder="1" applyAlignment="1" applyProtection="1">
      <alignment vertical="center" wrapText="1"/>
      <protection hidden="1"/>
    </xf>
    <xf numFmtId="183" fontId="29" fillId="2" borderId="40" xfId="19" applyNumberFormat="1" applyFont="1" applyFill="1" applyBorder="1" applyAlignment="1" applyProtection="1">
      <alignment vertical="center" wrapText="1"/>
      <protection hidden="1"/>
    </xf>
    <xf numFmtId="183" fontId="30" fillId="2" borderId="40" xfId="19" applyNumberFormat="1" applyFont="1" applyFill="1" applyBorder="1" applyAlignment="1" applyProtection="1">
      <alignment vertical="center" wrapText="1"/>
      <protection hidden="1"/>
    </xf>
    <xf numFmtId="183" fontId="36" fillId="2" borderId="40" xfId="19" applyNumberFormat="1" applyFont="1" applyFill="1" applyBorder="1" applyAlignment="1" applyProtection="1">
      <alignment vertical="center" wrapText="1"/>
      <protection hidden="1"/>
    </xf>
    <xf numFmtId="183" fontId="34" fillId="0" borderId="40" xfId="19" applyNumberFormat="1" applyFont="1" applyFill="1" applyBorder="1" applyAlignment="1" applyProtection="1">
      <alignment vertical="center" wrapText="1"/>
      <protection hidden="1"/>
    </xf>
    <xf numFmtId="183" fontId="36" fillId="2" borderId="68" xfId="19" applyNumberFormat="1" applyFont="1" applyFill="1" applyBorder="1" applyAlignment="1" applyProtection="1">
      <alignment vertical="center" wrapText="1"/>
      <protection hidden="1"/>
    </xf>
    <xf numFmtId="0" fontId="34" fillId="0" borderId="35" xfId="19" applyNumberFormat="1" applyFont="1" applyFill="1" applyBorder="1" applyAlignment="1" applyProtection="1">
      <alignment wrapText="1"/>
      <protection hidden="1"/>
    </xf>
    <xf numFmtId="183" fontId="30" fillId="2" borderId="13" xfId="19" applyNumberFormat="1" applyFont="1" applyFill="1" applyBorder="1" applyAlignment="1" applyProtection="1">
      <alignment vertical="center" wrapText="1"/>
      <protection hidden="1"/>
    </xf>
    <xf numFmtId="0" fontId="30" fillId="0" borderId="25" xfId="19" applyNumberFormat="1" applyFont="1" applyFill="1" applyBorder="1" applyAlignment="1" applyProtection="1">
      <alignment/>
      <protection hidden="1"/>
    </xf>
    <xf numFmtId="173" fontId="36" fillId="2" borderId="34" xfId="19" applyNumberFormat="1" applyFont="1" applyFill="1" applyBorder="1" applyAlignment="1" applyProtection="1">
      <alignment/>
      <protection hidden="1"/>
    </xf>
    <xf numFmtId="173" fontId="36" fillId="2" borderId="25" xfId="19" applyNumberFormat="1" applyFont="1" applyFill="1" applyBorder="1" applyAlignment="1" applyProtection="1">
      <alignment/>
      <protection hidden="1"/>
    </xf>
    <xf numFmtId="174" fontId="36" fillId="2" borderId="34" xfId="19" applyNumberFormat="1" applyFont="1" applyFill="1" applyBorder="1" applyAlignment="1" applyProtection="1">
      <alignment/>
      <protection hidden="1"/>
    </xf>
    <xf numFmtId="0" fontId="34" fillId="0" borderId="3" xfId="19" applyNumberFormat="1" applyFont="1" applyFill="1" applyBorder="1" applyAlignment="1" applyProtection="1">
      <alignment horizontal="center"/>
      <protection hidden="1"/>
    </xf>
    <xf numFmtId="0" fontId="29" fillId="0" borderId="69" xfId="19" applyNumberFormat="1" applyFont="1" applyFill="1" applyBorder="1" applyAlignment="1" applyProtection="1">
      <alignment/>
      <protection hidden="1"/>
    </xf>
    <xf numFmtId="0" fontId="29" fillId="0" borderId="62" xfId="19" applyNumberFormat="1" applyFont="1" applyFill="1" applyBorder="1" applyAlignment="1" applyProtection="1">
      <alignment/>
      <protection hidden="1"/>
    </xf>
    <xf numFmtId="183" fontId="36" fillId="2" borderId="53" xfId="19" applyNumberFormat="1" applyFont="1" applyFill="1" applyBorder="1" applyAlignment="1" applyProtection="1">
      <alignment vertical="center" wrapText="1"/>
      <protection hidden="1"/>
    </xf>
    <xf numFmtId="0" fontId="30" fillId="0" borderId="44" xfId="19" applyNumberFormat="1" applyFont="1" applyFill="1" applyBorder="1" applyAlignment="1" applyProtection="1">
      <alignment/>
      <protection hidden="1"/>
    </xf>
    <xf numFmtId="173" fontId="36" fillId="2" borderId="45" xfId="19" applyNumberFormat="1" applyFont="1" applyFill="1" applyBorder="1" applyAlignment="1" applyProtection="1">
      <alignment/>
      <protection hidden="1"/>
    </xf>
    <xf numFmtId="173" fontId="36" fillId="2" borderId="44" xfId="19" applyNumberFormat="1" applyFont="1" applyFill="1" applyBorder="1" applyAlignment="1" applyProtection="1">
      <alignment/>
      <protection hidden="1"/>
    </xf>
    <xf numFmtId="174" fontId="36" fillId="2" borderId="45" xfId="19" applyNumberFormat="1" applyFont="1" applyFill="1" applyBorder="1" applyAlignment="1" applyProtection="1">
      <alignment/>
      <protection hidden="1"/>
    </xf>
    <xf numFmtId="0" fontId="29" fillId="0" borderId="48" xfId="19" applyNumberFormat="1" applyFont="1" applyFill="1" applyBorder="1" applyAlignment="1" applyProtection="1">
      <alignment/>
      <protection hidden="1"/>
    </xf>
    <xf numFmtId="0" fontId="37" fillId="0" borderId="0" xfId="19" applyNumberFormat="1" applyFont="1" applyFill="1" applyAlignment="1" applyProtection="1">
      <alignment horizontal="right" vertical="center" wrapText="1"/>
      <protection hidden="1"/>
    </xf>
    <xf numFmtId="0" fontId="32" fillId="0" borderId="69" xfId="19" applyNumberFormat="1" applyFont="1" applyFill="1" applyBorder="1" applyAlignment="1" applyProtection="1">
      <alignment/>
      <protection hidden="1"/>
    </xf>
    <xf numFmtId="174" fontId="36" fillId="2" borderId="45" xfId="19" applyNumberFormat="1" applyFont="1" applyFill="1" applyBorder="1" applyAlignment="1" applyProtection="1">
      <alignment vertical="center" wrapText="1"/>
      <protection hidden="1"/>
    </xf>
    <xf numFmtId="173" fontId="36" fillId="2" borderId="45" xfId="19" applyNumberFormat="1" applyFont="1" applyFill="1" applyBorder="1" applyAlignment="1" applyProtection="1">
      <alignment vertical="center"/>
      <protection hidden="1"/>
    </xf>
    <xf numFmtId="173" fontId="36" fillId="2" borderId="44" xfId="19" applyNumberFormat="1" applyFont="1" applyFill="1" applyBorder="1" applyAlignment="1" applyProtection="1">
      <alignment vertical="center"/>
      <protection hidden="1"/>
    </xf>
    <xf numFmtId="174" fontId="36" fillId="2" borderId="45" xfId="19" applyNumberFormat="1" applyFont="1" applyFill="1" applyBorder="1" applyAlignment="1" applyProtection="1">
      <alignment vertical="center"/>
      <protection hidden="1"/>
    </xf>
    <xf numFmtId="178" fontId="36" fillId="2" borderId="48" xfId="19" applyNumberFormat="1" applyFont="1" applyFill="1" applyBorder="1" applyAlignment="1" applyProtection="1">
      <alignment vertical="center"/>
      <protection hidden="1"/>
    </xf>
    <xf numFmtId="183" fontId="36" fillId="2" borderId="43" xfId="19" applyNumberFormat="1" applyFont="1" applyFill="1" applyBorder="1" applyAlignment="1" applyProtection="1">
      <alignment vertical="center" wrapText="1"/>
      <protection hidden="1"/>
    </xf>
    <xf numFmtId="178" fontId="38" fillId="2" borderId="62" xfId="19" applyNumberFormat="1" applyFont="1" applyFill="1" applyBorder="1" applyAlignment="1" applyProtection="1">
      <alignment vertical="center"/>
      <protection hidden="1"/>
    </xf>
    <xf numFmtId="178" fontId="39" fillId="2" borderId="62" xfId="19" applyNumberFormat="1" applyFont="1" applyFill="1" applyBorder="1" applyAlignment="1" applyProtection="1">
      <alignment vertical="center"/>
      <protection hidden="1"/>
    </xf>
    <xf numFmtId="178" fontId="35" fillId="2" borderId="62" xfId="19" applyNumberFormat="1" applyFont="1" applyFill="1" applyBorder="1" applyAlignment="1" applyProtection="1">
      <alignment vertical="center"/>
      <protection hidden="1"/>
    </xf>
    <xf numFmtId="178" fontId="29" fillId="2" borderId="62" xfId="19" applyNumberFormat="1" applyFont="1" applyFill="1" applyBorder="1" applyAlignment="1" applyProtection="1">
      <alignment vertical="center"/>
      <protection hidden="1"/>
    </xf>
    <xf numFmtId="178" fontId="30" fillId="2" borderId="62" xfId="19" applyNumberFormat="1" applyFont="1" applyFill="1" applyBorder="1" applyAlignment="1" applyProtection="1">
      <alignment vertical="center"/>
      <protection hidden="1"/>
    </xf>
    <xf numFmtId="178" fontId="34" fillId="2" borderId="62" xfId="19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7" fillId="0" borderId="35" xfId="0" applyFont="1" applyBorder="1" applyAlignment="1">
      <alignment wrapText="1"/>
    </xf>
    <xf numFmtId="0" fontId="7" fillId="4" borderId="2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4" borderId="6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left" wrapText="1"/>
    </xf>
    <xf numFmtId="0" fontId="6" fillId="4" borderId="2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4" borderId="69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left" wrapText="1"/>
    </xf>
    <xf numFmtId="0" fontId="26" fillId="4" borderId="1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6" fillId="4" borderId="7" xfId="0" applyFont="1" applyFill="1" applyBorder="1" applyAlignment="1">
      <alignment horizontal="center" wrapText="1"/>
    </xf>
    <xf numFmtId="0" fontId="26" fillId="0" borderId="35" xfId="0" applyFont="1" applyBorder="1" applyAlignment="1">
      <alignment horizontal="left" wrapText="1"/>
    </xf>
    <xf numFmtId="0" fontId="26" fillId="4" borderId="29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4" borderId="69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7" fillId="4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 wrapText="1"/>
    </xf>
    <xf numFmtId="0" fontId="40" fillId="0" borderId="16" xfId="0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7" fillId="4" borderId="6" xfId="0" applyFont="1" applyFill="1" applyBorder="1" applyAlignment="1">
      <alignment horizontal="center"/>
    </xf>
    <xf numFmtId="185" fontId="7" fillId="0" borderId="12" xfId="23" applyNumberFormat="1" applyFont="1" applyFill="1" applyBorder="1" applyAlignment="1">
      <alignment horizontal="center"/>
    </xf>
    <xf numFmtId="185" fontId="7" fillId="4" borderId="19" xfId="23" applyNumberFormat="1" applyFont="1" applyFill="1" applyBorder="1" applyAlignment="1">
      <alignment horizontal="center"/>
    </xf>
    <xf numFmtId="0" fontId="26" fillId="0" borderId="21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26" fillId="0" borderId="34" xfId="0" applyFont="1" applyBorder="1" applyAlignment="1">
      <alignment horizontal="left" wrapText="1"/>
    </xf>
    <xf numFmtId="0" fontId="7" fillId="4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1" fillId="4" borderId="1" xfId="0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4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4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2" fillId="0" borderId="0" xfId="19" applyFont="1">
      <alignment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29" xfId="0" applyFont="1" applyBorder="1" applyAlignment="1">
      <alignment/>
    </xf>
    <xf numFmtId="0" fontId="45" fillId="0" borderId="1" xfId="0" applyFont="1" applyBorder="1" applyAlignment="1">
      <alignment wrapText="1"/>
    </xf>
    <xf numFmtId="181" fontId="45" fillId="0" borderId="2" xfId="0" applyNumberFormat="1" applyFont="1" applyBorder="1" applyAlignment="1">
      <alignment/>
    </xf>
    <xf numFmtId="181" fontId="45" fillId="0" borderId="1" xfId="0" applyNumberFormat="1" applyFont="1" applyBorder="1" applyAlignment="1">
      <alignment/>
    </xf>
    <xf numFmtId="0" fontId="44" fillId="0" borderId="29" xfId="0" applyFont="1" applyBorder="1" applyAlignment="1">
      <alignment wrapText="1"/>
    </xf>
    <xf numFmtId="4" fontId="44" fillId="0" borderId="0" xfId="0" applyNumberFormat="1" applyFont="1" applyAlignment="1">
      <alignment/>
    </xf>
    <xf numFmtId="4" fontId="44" fillId="0" borderId="29" xfId="0" applyNumberFormat="1" applyFont="1" applyBorder="1" applyAlignment="1">
      <alignment/>
    </xf>
    <xf numFmtId="0" fontId="43" fillId="0" borderId="1" xfId="0" applyFont="1" applyBorder="1" applyAlignment="1">
      <alignment wrapText="1"/>
    </xf>
    <xf numFmtId="4" fontId="41" fillId="0" borderId="2" xfId="0" applyNumberFormat="1" applyFont="1" applyBorder="1" applyAlignment="1">
      <alignment/>
    </xf>
    <xf numFmtId="4" fontId="41" fillId="0" borderId="1" xfId="0" applyNumberFormat="1" applyFont="1" applyBorder="1" applyAlignment="1">
      <alignment/>
    </xf>
    <xf numFmtId="4" fontId="44" fillId="0" borderId="12" xfId="0" applyNumberFormat="1" applyFont="1" applyBorder="1" applyAlignment="1">
      <alignment/>
    </xf>
    <xf numFmtId="4" fontId="44" fillId="0" borderId="6" xfId="0" applyNumberFormat="1" applyFont="1" applyBorder="1" applyAlignment="1">
      <alignment/>
    </xf>
    <xf numFmtId="183" fontId="9" fillId="0" borderId="6" xfId="20" applyNumberFormat="1" applyFont="1" applyFill="1" applyBorder="1" applyAlignment="1" applyProtection="1">
      <alignment horizontal="left" vertical="center" wrapText="1"/>
      <protection hidden="1"/>
    </xf>
    <xf numFmtId="49" fontId="8" fillId="0" borderId="6" xfId="0" applyNumberFormat="1" applyFont="1" applyFill="1" applyBorder="1" applyAlignment="1">
      <alignment wrapText="1"/>
    </xf>
    <xf numFmtId="4" fontId="46" fillId="0" borderId="12" xfId="0" applyNumberFormat="1" applyFont="1" applyBorder="1" applyAlignment="1">
      <alignment/>
    </xf>
    <xf numFmtId="4" fontId="46" fillId="0" borderId="6" xfId="0" applyNumberFormat="1" applyFont="1" applyBorder="1" applyAlignment="1">
      <alignment/>
    </xf>
    <xf numFmtId="49" fontId="9" fillId="0" borderId="6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23" fillId="0" borderId="1" xfId="0" applyFont="1" applyBorder="1" applyAlignment="1">
      <alignment wrapText="1"/>
    </xf>
    <xf numFmtId="0" fontId="44" fillId="0" borderId="0" xfId="0" applyFont="1" applyAlignment="1">
      <alignment wrapText="1"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3" fontId="29" fillId="0" borderId="4" xfId="19" applyNumberFormat="1" applyFont="1" applyFill="1" applyBorder="1" applyAlignment="1" applyProtection="1">
      <alignment horizontal="left" wrapText="1"/>
      <protection hidden="1"/>
    </xf>
    <xf numFmtId="183" fontId="29" fillId="0" borderId="4" xfId="19" applyNumberFormat="1" applyFont="1" applyFill="1" applyBorder="1" applyAlignment="1" applyProtection="1">
      <alignment horizontal="left" vertical="top" wrapText="1"/>
      <protection hidden="1"/>
    </xf>
    <xf numFmtId="176" fontId="29" fillId="0" borderId="4" xfId="19" applyNumberFormat="1" applyFont="1" applyFill="1" applyBorder="1" applyAlignment="1" applyProtection="1">
      <alignment horizontal="right" wrapText="1"/>
      <protection hidden="1"/>
    </xf>
    <xf numFmtId="183" fontId="29" fillId="0" borderId="6" xfId="19" applyNumberFormat="1" applyFont="1" applyFill="1" applyBorder="1" applyAlignment="1" applyProtection="1">
      <alignment horizontal="left" wrapText="1"/>
      <protection hidden="1"/>
    </xf>
    <xf numFmtId="183" fontId="29" fillId="0" borderId="6" xfId="19" applyNumberFormat="1" applyFont="1" applyFill="1" applyBorder="1" applyAlignment="1" applyProtection="1">
      <alignment horizontal="left" vertical="top" wrapText="1"/>
      <protection hidden="1"/>
    </xf>
    <xf numFmtId="176" fontId="29" fillId="0" borderId="6" xfId="19" applyNumberFormat="1" applyFont="1" applyFill="1" applyBorder="1" applyAlignment="1" applyProtection="1">
      <alignment horizontal="right" wrapText="1"/>
      <protection hidden="1"/>
    </xf>
    <xf numFmtId="176" fontId="29" fillId="0" borderId="19" xfId="19" applyNumberFormat="1" applyFont="1" applyFill="1" applyBorder="1" applyAlignment="1" applyProtection="1">
      <alignment horizontal="right" wrapText="1"/>
      <protection hidden="1"/>
    </xf>
    <xf numFmtId="176" fontId="29" fillId="0" borderId="28" xfId="19" applyNumberFormat="1" applyFont="1" applyFill="1" applyBorder="1" applyAlignment="1" applyProtection="1">
      <alignment horizontal="right" wrapText="1"/>
      <protection hidden="1"/>
    </xf>
    <xf numFmtId="2" fontId="29" fillId="0" borderId="19" xfId="19" applyNumberFormat="1" applyFont="1" applyFill="1" applyBorder="1" applyAlignment="1" applyProtection="1">
      <alignment horizontal="right" wrapText="1"/>
      <protection hidden="1"/>
    </xf>
    <xf numFmtId="0" fontId="52" fillId="0" borderId="0" xfId="0" applyFont="1" applyFill="1" applyAlignment="1">
      <alignment/>
    </xf>
    <xf numFmtId="2" fontId="29" fillId="0" borderId="20" xfId="19" applyNumberFormat="1" applyFont="1" applyFill="1" applyBorder="1" applyAlignment="1" applyProtection="1">
      <alignment horizontal="right" wrapText="1"/>
      <protection hidden="1"/>
    </xf>
    <xf numFmtId="2" fontId="29" fillId="0" borderId="11" xfId="19" applyNumberFormat="1" applyFont="1" applyFill="1" applyBorder="1" applyAlignment="1" applyProtection="1">
      <alignment horizontal="right" wrapText="1"/>
      <protection hidden="1"/>
    </xf>
    <xf numFmtId="2" fontId="29" fillId="0" borderId="69" xfId="19" applyNumberFormat="1" applyFont="1" applyFill="1" applyBorder="1" applyAlignment="1" applyProtection="1">
      <alignment horizontal="right" wrapText="1"/>
      <protection hidden="1"/>
    </xf>
    <xf numFmtId="2" fontId="29" fillId="0" borderId="6" xfId="19" applyNumberFormat="1" applyFont="1" applyFill="1" applyBorder="1" applyAlignment="1" applyProtection="1">
      <alignment horizontal="right" wrapText="1"/>
      <protection hidden="1"/>
    </xf>
    <xf numFmtId="183" fontId="29" fillId="0" borderId="29" xfId="19" applyNumberFormat="1" applyFont="1" applyFill="1" applyBorder="1" applyAlignment="1" applyProtection="1">
      <alignment horizontal="left" vertical="top" wrapText="1"/>
      <protection hidden="1"/>
    </xf>
    <xf numFmtId="2" fontId="29" fillId="0" borderId="28" xfId="19" applyNumberFormat="1" applyFont="1" applyFill="1" applyBorder="1" applyAlignment="1" applyProtection="1">
      <alignment horizontal="right" wrapText="1"/>
      <protection hidden="1"/>
    </xf>
    <xf numFmtId="183" fontId="29" fillId="0" borderId="29" xfId="19" applyNumberFormat="1" applyFont="1" applyFill="1" applyBorder="1" applyAlignment="1" applyProtection="1">
      <alignment horizontal="left" wrapText="1"/>
      <protection hidden="1"/>
    </xf>
    <xf numFmtId="176" fontId="29" fillId="0" borderId="69" xfId="19" applyNumberFormat="1" applyFont="1" applyFill="1" applyBorder="1" applyAlignment="1" applyProtection="1">
      <alignment horizontal="right" wrapText="1"/>
      <protection hidden="1"/>
    </xf>
    <xf numFmtId="2" fontId="29" fillId="0" borderId="29" xfId="19" applyNumberFormat="1" applyFont="1" applyFill="1" applyBorder="1" applyAlignment="1" applyProtection="1">
      <alignment horizontal="right" wrapText="1"/>
      <protection hidden="1"/>
    </xf>
    <xf numFmtId="176" fontId="29" fillId="0" borderId="11" xfId="19" applyNumberFormat="1" applyFont="1" applyFill="1" applyBorder="1" applyAlignment="1" applyProtection="1">
      <alignment horizontal="right" wrapText="1"/>
      <protection hidden="1"/>
    </xf>
    <xf numFmtId="176" fontId="29" fillId="0" borderId="20" xfId="19" applyNumberFormat="1" applyFont="1" applyFill="1" applyBorder="1" applyAlignment="1" applyProtection="1">
      <alignment horizontal="right" wrapText="1"/>
      <protection hidden="1"/>
    </xf>
    <xf numFmtId="183" fontId="29" fillId="0" borderId="11" xfId="19" applyNumberFormat="1" applyFont="1" applyFill="1" applyBorder="1" applyAlignment="1" applyProtection="1">
      <alignment horizontal="left" wrapText="1"/>
      <protection hidden="1"/>
    </xf>
    <xf numFmtId="183" fontId="29" fillId="0" borderId="1" xfId="19" applyNumberFormat="1" applyFont="1" applyFill="1" applyBorder="1" applyAlignment="1" applyProtection="1">
      <alignment horizontal="left" wrapText="1"/>
      <protection hidden="1"/>
    </xf>
    <xf numFmtId="0" fontId="47" fillId="0" borderId="1" xfId="0" applyFont="1" applyFill="1" applyBorder="1" applyAlignment="1">
      <alignment/>
    </xf>
    <xf numFmtId="2" fontId="47" fillId="0" borderId="1" xfId="0" applyNumberFormat="1" applyFont="1" applyFill="1" applyBorder="1" applyAlignment="1">
      <alignment/>
    </xf>
    <xf numFmtId="183" fontId="54" fillId="0" borderId="6" xfId="19" applyNumberFormat="1" applyFont="1" applyFill="1" applyBorder="1" applyAlignment="1" applyProtection="1">
      <alignment horizontal="left" wrapText="1"/>
      <protection hidden="1"/>
    </xf>
    <xf numFmtId="49" fontId="54" fillId="0" borderId="6" xfId="19" applyNumberFormat="1" applyFont="1" applyFill="1" applyBorder="1" applyAlignment="1" applyProtection="1">
      <alignment horizontal="center" wrapText="1"/>
      <protection hidden="1"/>
    </xf>
    <xf numFmtId="49" fontId="54" fillId="0" borderId="19" xfId="19" applyNumberFormat="1" applyFont="1" applyFill="1" applyBorder="1" applyAlignment="1" applyProtection="1">
      <alignment horizontal="center" wrapText="1"/>
      <protection hidden="1"/>
    </xf>
    <xf numFmtId="176" fontId="1" fillId="0" borderId="6" xfId="19" applyNumberFormat="1" applyFont="1" applyFill="1" applyBorder="1" applyAlignment="1" applyProtection="1">
      <alignment horizontal="right" wrapText="1"/>
      <protection hidden="1"/>
    </xf>
    <xf numFmtId="183" fontId="54" fillId="0" borderId="4" xfId="19" applyNumberFormat="1" applyFont="1" applyFill="1" applyBorder="1" applyAlignment="1" applyProtection="1">
      <alignment horizontal="left" wrapText="1"/>
      <protection hidden="1"/>
    </xf>
    <xf numFmtId="49" fontId="54" fillId="0" borderId="4" xfId="19" applyNumberFormat="1" applyFont="1" applyFill="1" applyBorder="1" applyAlignment="1" applyProtection="1">
      <alignment horizontal="center" wrapText="1"/>
      <protection hidden="1"/>
    </xf>
    <xf numFmtId="49" fontId="54" fillId="0" borderId="28" xfId="19" applyNumberFormat="1" applyFont="1" applyFill="1" applyBorder="1" applyAlignment="1" applyProtection="1">
      <alignment horizontal="center" wrapText="1"/>
      <protection hidden="1"/>
    </xf>
    <xf numFmtId="2" fontId="1" fillId="0" borderId="28" xfId="19" applyNumberFormat="1" applyFont="1" applyFill="1" applyBorder="1" applyAlignment="1" applyProtection="1">
      <alignment horizontal="right" wrapText="1"/>
      <protection hidden="1"/>
    </xf>
    <xf numFmtId="176" fontId="1" fillId="0" borderId="4" xfId="19" applyNumberFormat="1" applyFont="1" applyFill="1" applyBorder="1" applyAlignment="1" applyProtection="1">
      <alignment horizontal="right" wrapText="1"/>
      <protection hidden="1"/>
    </xf>
    <xf numFmtId="183" fontId="54" fillId="0" borderId="11" xfId="19" applyNumberFormat="1" applyFont="1" applyFill="1" applyBorder="1" applyAlignment="1" applyProtection="1">
      <alignment horizontal="left" wrapText="1"/>
      <protection hidden="1"/>
    </xf>
    <xf numFmtId="49" fontId="55" fillId="0" borderId="29" xfId="0" applyNumberFormat="1" applyFont="1" applyFill="1" applyBorder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4" fillId="0" borderId="11" xfId="19" applyNumberFormat="1" applyFont="1" applyFill="1" applyBorder="1" applyAlignment="1" applyProtection="1">
      <alignment horizontal="center" wrapText="1"/>
      <protection hidden="1"/>
    </xf>
    <xf numFmtId="176" fontId="1" fillId="0" borderId="11" xfId="19" applyNumberFormat="1" applyFont="1" applyFill="1" applyBorder="1" applyAlignment="1" applyProtection="1">
      <alignment horizontal="right" wrapText="1"/>
      <protection hidden="1"/>
    </xf>
    <xf numFmtId="183" fontId="34" fillId="0" borderId="1" xfId="19" applyNumberFormat="1" applyFont="1" applyFill="1" applyBorder="1" applyAlignment="1" applyProtection="1">
      <alignment horizontal="left" wrapText="1"/>
      <protection hidden="1"/>
    </xf>
    <xf numFmtId="49" fontId="34" fillId="0" borderId="1" xfId="19" applyNumberFormat="1" applyFont="1" applyFill="1" applyBorder="1" applyAlignment="1" applyProtection="1">
      <alignment horizontal="center" wrapText="1"/>
      <protection hidden="1"/>
    </xf>
    <xf numFmtId="49" fontId="34" fillId="0" borderId="7" xfId="19" applyNumberFormat="1" applyFont="1" applyFill="1" applyBorder="1" applyAlignment="1" applyProtection="1">
      <alignment horizontal="center" wrapText="1"/>
      <protection hidden="1"/>
    </xf>
    <xf numFmtId="2" fontId="27" fillId="0" borderId="7" xfId="19" applyNumberFormat="1" applyFont="1" applyFill="1" applyBorder="1" applyAlignment="1" applyProtection="1">
      <alignment horizontal="right" wrapText="1"/>
      <protection hidden="1"/>
    </xf>
    <xf numFmtId="183" fontId="1" fillId="0" borderId="4" xfId="19" applyNumberFormat="1" applyFont="1" applyFill="1" applyBorder="1" applyAlignment="1" applyProtection="1">
      <alignment horizontal="left" wrapText="1"/>
      <protection hidden="1"/>
    </xf>
    <xf numFmtId="49" fontId="1" fillId="0" borderId="4" xfId="19" applyNumberFormat="1" applyFont="1" applyFill="1" applyBorder="1" applyAlignment="1" applyProtection="1">
      <alignment horizontal="center" wrapText="1"/>
      <protection hidden="1"/>
    </xf>
    <xf numFmtId="49" fontId="1" fillId="0" borderId="28" xfId="19" applyNumberFormat="1" applyFont="1" applyFill="1" applyBorder="1" applyAlignment="1" applyProtection="1">
      <alignment horizontal="center" wrapText="1"/>
      <protection hidden="1"/>
    </xf>
    <xf numFmtId="183" fontId="1" fillId="0" borderId="6" xfId="19" applyNumberFormat="1" applyFont="1" applyFill="1" applyBorder="1" applyAlignment="1" applyProtection="1">
      <alignment horizontal="left" wrapText="1"/>
      <protection hidden="1"/>
    </xf>
    <xf numFmtId="49" fontId="1" fillId="0" borderId="6" xfId="19" applyNumberFormat="1" applyFont="1" applyFill="1" applyBorder="1" applyAlignment="1" applyProtection="1">
      <alignment horizontal="center" wrapText="1"/>
      <protection hidden="1"/>
    </xf>
    <xf numFmtId="2" fontId="1" fillId="0" borderId="19" xfId="19" applyNumberFormat="1" applyFont="1" applyFill="1" applyBorder="1" applyAlignment="1" applyProtection="1">
      <alignment horizontal="right" wrapText="1"/>
      <protection hidden="1"/>
    </xf>
    <xf numFmtId="183" fontId="1" fillId="0" borderId="29" xfId="19" applyNumberFormat="1" applyFont="1" applyFill="1" applyBorder="1" applyAlignment="1" applyProtection="1">
      <alignment horizontal="left" wrapText="1"/>
      <protection hidden="1"/>
    </xf>
    <xf numFmtId="49" fontId="1" fillId="0" borderId="29" xfId="19" applyNumberFormat="1" applyFont="1" applyFill="1" applyBorder="1" applyAlignment="1" applyProtection="1">
      <alignment horizontal="center" wrapText="1"/>
      <protection hidden="1"/>
    </xf>
    <xf numFmtId="49" fontId="1" fillId="0" borderId="19" xfId="19" applyNumberFormat="1" applyFont="1" applyFill="1" applyBorder="1" applyAlignment="1" applyProtection="1">
      <alignment horizontal="center" wrapText="1"/>
      <protection hidden="1"/>
    </xf>
    <xf numFmtId="49" fontId="1" fillId="0" borderId="69" xfId="19" applyNumberFormat="1" applyFont="1" applyFill="1" applyBorder="1" applyAlignment="1" applyProtection="1">
      <alignment horizontal="center" wrapText="1"/>
      <protection hidden="1"/>
    </xf>
    <xf numFmtId="2" fontId="1" fillId="0" borderId="69" xfId="19" applyNumberFormat="1" applyFont="1" applyFill="1" applyBorder="1" applyAlignment="1" applyProtection="1">
      <alignment horizontal="right" wrapText="1"/>
      <protection hidden="1"/>
    </xf>
    <xf numFmtId="2" fontId="34" fillId="0" borderId="7" xfId="19" applyNumberFormat="1" applyFont="1" applyFill="1" applyBorder="1" applyAlignment="1" applyProtection="1">
      <alignment horizontal="right" wrapText="1"/>
      <protection hidden="1"/>
    </xf>
    <xf numFmtId="183" fontId="1" fillId="0" borderId="11" xfId="19" applyNumberFormat="1" applyFont="1" applyFill="1" applyBorder="1" applyAlignment="1" applyProtection="1">
      <alignment horizontal="left" wrapText="1"/>
      <protection hidden="1"/>
    </xf>
    <xf numFmtId="49" fontId="1" fillId="0" borderId="11" xfId="19" applyNumberFormat="1" applyFont="1" applyFill="1" applyBorder="1" applyAlignment="1" applyProtection="1">
      <alignment horizontal="center" wrapText="1"/>
      <protection hidden="1"/>
    </xf>
    <xf numFmtId="49" fontId="1" fillId="0" borderId="20" xfId="19" applyNumberFormat="1" applyFont="1" applyFill="1" applyBorder="1" applyAlignment="1" applyProtection="1">
      <alignment horizontal="center" wrapText="1"/>
      <protection hidden="1"/>
    </xf>
    <xf numFmtId="49" fontId="34" fillId="0" borderId="1" xfId="19" applyNumberFormat="1" applyFont="1" applyFill="1" applyBorder="1" applyAlignment="1" applyProtection="1">
      <alignment horizontal="left" wrapText="1"/>
      <protection hidden="1"/>
    </xf>
    <xf numFmtId="49" fontId="34" fillId="0" borderId="7" xfId="19" applyNumberFormat="1" applyFont="1" applyFill="1" applyBorder="1" applyAlignment="1" applyProtection="1">
      <alignment horizontal="left" wrapText="1"/>
      <protection hidden="1"/>
    </xf>
    <xf numFmtId="176" fontId="33" fillId="0" borderId="1" xfId="19" applyNumberFormat="1" applyFont="1" applyFill="1" applyBorder="1" applyAlignment="1" applyProtection="1">
      <alignment horizontal="right" wrapText="1"/>
      <protection hidden="1"/>
    </xf>
    <xf numFmtId="183" fontId="27" fillId="0" borderId="1" xfId="19" applyNumberFormat="1" applyFont="1" applyFill="1" applyBorder="1" applyAlignment="1" applyProtection="1">
      <alignment horizontal="left" wrapText="1"/>
      <protection hidden="1"/>
    </xf>
    <xf numFmtId="49" fontId="27" fillId="0" borderId="1" xfId="19" applyNumberFormat="1" applyFont="1" applyFill="1" applyBorder="1" applyAlignment="1" applyProtection="1">
      <alignment horizontal="left" wrapText="1"/>
      <protection hidden="1"/>
    </xf>
    <xf numFmtId="49" fontId="27" fillId="0" borderId="7" xfId="19" applyNumberFormat="1" applyFont="1" applyFill="1" applyBorder="1" applyAlignment="1" applyProtection="1">
      <alignment horizontal="left" wrapText="1"/>
      <protection hidden="1"/>
    </xf>
    <xf numFmtId="2" fontId="53" fillId="0" borderId="1" xfId="0" applyNumberFormat="1" applyFont="1" applyFill="1" applyBorder="1" applyAlignment="1">
      <alignment/>
    </xf>
    <xf numFmtId="0" fontId="7" fillId="4" borderId="69" xfId="0" applyFont="1" applyFill="1" applyBorder="1" applyAlignment="1">
      <alignment horizontal="center" wrapText="1"/>
    </xf>
    <xf numFmtId="0" fontId="7" fillId="4" borderId="70" xfId="0" applyFont="1" applyFill="1" applyBorder="1" applyAlignment="1">
      <alignment horizontal="center" wrapText="1"/>
    </xf>
    <xf numFmtId="0" fontId="8" fillId="0" borderId="34" xfId="19" applyNumberFormat="1" applyFont="1" applyFill="1" applyBorder="1" applyAlignment="1" applyProtection="1">
      <alignment horizontal="center" vertical="top" wrapText="1"/>
      <protection hidden="1"/>
    </xf>
    <xf numFmtId="0" fontId="8" fillId="0" borderId="59" xfId="19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7" fillId="4" borderId="67" xfId="0" applyFont="1" applyFill="1" applyBorder="1" applyAlignment="1">
      <alignment horizontal="center" wrapText="1"/>
    </xf>
    <xf numFmtId="0" fontId="8" fillId="0" borderId="71" xfId="19" applyNumberFormat="1" applyFont="1" applyFill="1" applyBorder="1" applyAlignment="1" applyProtection="1">
      <alignment horizontal="center"/>
      <protection hidden="1"/>
    </xf>
    <xf numFmtId="0" fontId="8" fillId="0" borderId="72" xfId="19" applyNumberFormat="1" applyFont="1" applyFill="1" applyBorder="1" applyAlignment="1" applyProtection="1">
      <alignment horizontal="center"/>
      <protection hidden="1"/>
    </xf>
    <xf numFmtId="0" fontId="5" fillId="0" borderId="5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181" fontId="18" fillId="2" borderId="0" xfId="0" applyNumberFormat="1" applyFont="1" applyFill="1" applyAlignment="1">
      <alignment horizontal="center" wrapText="1"/>
    </xf>
    <xf numFmtId="0" fontId="5" fillId="0" borderId="36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8" fillId="0" borderId="31" xfId="19" applyNumberFormat="1" applyFont="1" applyFill="1" applyBorder="1" applyAlignment="1" applyProtection="1">
      <alignment horizontal="center" vertical="top" wrapText="1"/>
      <protection hidden="1"/>
    </xf>
    <xf numFmtId="0" fontId="8" fillId="0" borderId="17" xfId="19" applyNumberFormat="1" applyFont="1" applyFill="1" applyBorder="1" applyAlignment="1" applyProtection="1">
      <alignment horizontal="center" vertical="top" wrapText="1"/>
      <protection hidden="1"/>
    </xf>
    <xf numFmtId="0" fontId="8" fillId="0" borderId="8" xfId="19" applyNumberFormat="1" applyFont="1" applyFill="1" applyBorder="1" applyAlignment="1" applyProtection="1">
      <alignment horizontal="center" vertical="top" wrapText="1"/>
      <protection hidden="1"/>
    </xf>
    <xf numFmtId="0" fontId="6" fillId="0" borderId="0" xfId="19" applyNumberFormat="1" applyFont="1" applyFill="1" applyAlignment="1" applyProtection="1">
      <alignment horizontal="center" vertical="center" wrapText="1"/>
      <protection hidden="1"/>
    </xf>
    <xf numFmtId="0" fontId="0" fillId="0" borderId="29" xfId="0" applyBorder="1" applyAlignment="1">
      <alignment wrapText="1"/>
    </xf>
    <xf numFmtId="0" fontId="0" fillId="0" borderId="24" xfId="0" applyBorder="1" applyAlignment="1">
      <alignment wrapText="1"/>
    </xf>
    <xf numFmtId="0" fontId="8" fillId="0" borderId="71" xfId="19" applyNumberFormat="1" applyFont="1" applyFill="1" applyBorder="1" applyAlignment="1" applyProtection="1">
      <alignment horizontal="center" vertical="top" wrapText="1"/>
      <protection hidden="1"/>
    </xf>
    <xf numFmtId="0" fontId="0" fillId="0" borderId="64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8" fillId="0" borderId="36" xfId="19" applyNumberFormat="1" applyFont="1" applyFill="1" applyBorder="1" applyAlignment="1" applyProtection="1">
      <alignment horizontal="center" vertical="top" wrapText="1"/>
      <protection hidden="1"/>
    </xf>
    <xf numFmtId="0" fontId="8" fillId="0" borderId="38" xfId="19" applyNumberFormat="1" applyFont="1" applyFill="1" applyBorder="1" applyAlignment="1" applyProtection="1">
      <alignment horizontal="center"/>
      <protection hidden="1"/>
    </xf>
    <xf numFmtId="0" fontId="8" fillId="0" borderId="34" xfId="19" applyNumberFormat="1" applyFont="1" applyFill="1" applyBorder="1" applyAlignment="1" applyProtection="1">
      <alignment horizontal="center"/>
      <protection hidden="1"/>
    </xf>
    <xf numFmtId="0" fontId="8" fillId="0" borderId="21" xfId="19" applyNumberFormat="1" applyFont="1" applyFill="1" applyBorder="1" applyAlignment="1" applyProtection="1">
      <alignment horizontal="center"/>
      <protection hidden="1"/>
    </xf>
    <xf numFmtId="0" fontId="7" fillId="0" borderId="9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49" fontId="6" fillId="0" borderId="12" xfId="20" applyNumberFormat="1" applyFont="1" applyFill="1" applyBorder="1" applyAlignment="1" applyProtection="1">
      <alignment horizontal="center" wrapText="1"/>
      <protection hidden="1"/>
    </xf>
    <xf numFmtId="0" fontId="9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wrapText="1"/>
    </xf>
    <xf numFmtId="0" fontId="0" fillId="0" borderId="4" xfId="0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51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31" fillId="0" borderId="73" xfId="19" applyNumberFormat="1" applyFont="1" applyFill="1" applyBorder="1" applyAlignment="1" applyProtection="1">
      <alignment horizontal="center" vertical="top"/>
      <protection hidden="1"/>
    </xf>
    <xf numFmtId="0" fontId="0" fillId="0" borderId="23" xfId="0" applyBorder="1" applyAlignment="1">
      <alignment horizontal="center"/>
    </xf>
    <xf numFmtId="0" fontId="31" fillId="0" borderId="52" xfId="19" applyNumberFormat="1" applyFont="1" applyFill="1" applyBorder="1" applyAlignment="1" applyProtection="1">
      <alignment vertical="top"/>
      <protection hidden="1"/>
    </xf>
    <xf numFmtId="0" fontId="0" fillId="0" borderId="22" xfId="0" applyBorder="1" applyAlignment="1">
      <alignment vertical="top"/>
    </xf>
    <xf numFmtId="0" fontId="0" fillId="0" borderId="65" xfId="0" applyBorder="1" applyAlignment="1">
      <alignment vertical="top"/>
    </xf>
    <xf numFmtId="0" fontId="31" fillId="0" borderId="72" xfId="19" applyNumberFormat="1" applyFont="1" applyFill="1" applyBorder="1" applyAlignment="1" applyProtection="1">
      <alignment horizontal="center" vertical="top"/>
      <protection hidden="1"/>
    </xf>
    <xf numFmtId="0" fontId="5" fillId="0" borderId="0" xfId="19" applyNumberFormat="1" applyFont="1" applyFill="1" applyAlignment="1" applyProtection="1">
      <alignment horizontal="center" vertical="center" wrapText="1"/>
      <protection hidden="1"/>
    </xf>
    <xf numFmtId="0" fontId="31" fillId="0" borderId="52" xfId="19" applyNumberFormat="1" applyFont="1" applyFill="1" applyBorder="1" applyAlignment="1" applyProtection="1">
      <alignment horizontal="center" vertical="top" wrapText="1"/>
      <protection hidden="1"/>
    </xf>
    <xf numFmtId="0" fontId="31" fillId="0" borderId="22" xfId="19" applyNumberFormat="1" applyFont="1" applyFill="1" applyBorder="1" applyAlignment="1" applyProtection="1">
      <alignment horizontal="center" vertical="top" wrapText="1"/>
      <protection hidden="1"/>
    </xf>
    <xf numFmtId="0" fontId="31" fillId="0" borderId="65" xfId="19" applyNumberFormat="1" applyFont="1" applyFill="1" applyBorder="1" applyAlignment="1" applyProtection="1">
      <alignment horizontal="center" vertical="top" wrapText="1"/>
      <protection hidden="1"/>
    </xf>
    <xf numFmtId="0" fontId="28" fillId="0" borderId="52" xfId="19" applyNumberFormat="1" applyFont="1" applyFill="1" applyBorder="1" applyAlignment="1" applyProtection="1">
      <alignment horizontal="center" wrapText="1"/>
      <protection hidden="1"/>
    </xf>
    <xf numFmtId="0" fontId="0" fillId="0" borderId="22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9" fillId="0" borderId="40" xfId="0" applyFont="1" applyBorder="1" applyAlignment="1">
      <alignment vertical="top" wrapText="1"/>
    </xf>
    <xf numFmtId="0" fontId="9" fillId="0" borderId="38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43" xfId="0" applyFont="1" applyBorder="1" applyAlignment="1">
      <alignment wrapText="1"/>
    </xf>
    <xf numFmtId="0" fontId="9" fillId="0" borderId="44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7" fillId="0" borderId="0" xfId="19" applyNumberFormat="1" applyFont="1" applyFill="1" applyAlignment="1" applyProtection="1">
      <alignment horizontal="center" vertical="center" wrapText="1"/>
      <protection hidden="1"/>
    </xf>
    <xf numFmtId="0" fontId="53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67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33" fillId="0" borderId="8" xfId="19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3" fillId="0" borderId="67" xfId="19" applyNumberFormat="1" applyFont="1" applyFill="1" applyBorder="1" applyAlignment="1" applyProtection="1">
      <alignment horizontal="left" vertical="center" wrapText="1"/>
      <protection hidden="1"/>
    </xf>
    <xf numFmtId="0" fontId="0" fillId="0" borderId="70" xfId="0" applyBorder="1" applyAlignment="1">
      <alignment horizontal="left" vertical="center" wrapText="1"/>
    </xf>
    <xf numFmtId="0" fontId="29" fillId="0" borderId="3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29" fillId="0" borderId="8" xfId="19" applyNumberFormat="1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tmp" xfId="19"/>
    <cellStyle name="Обычный_Tmp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5"/>
  <sheetViews>
    <sheetView zoomScale="75" zoomScaleNormal="75" zoomScaleSheetLayoutView="85" workbookViewId="0" topLeftCell="J1">
      <selection activeCell="J2" sqref="J2:O2"/>
    </sheetView>
  </sheetViews>
  <sheetFormatPr defaultColWidth="9.00390625" defaultRowHeight="27" customHeight="1"/>
  <cols>
    <col min="1" max="1" width="5.625" style="239" hidden="1" customWidth="1"/>
    <col min="2" max="2" width="73.00390625" style="241" customWidth="1"/>
    <col min="3" max="4" width="9.125" style="241" hidden="1" customWidth="1"/>
    <col min="5" max="5" width="14.75390625" style="241" hidden="1" customWidth="1"/>
    <col min="6" max="6" width="37.125" style="351" customWidth="1"/>
    <col min="7" max="7" width="17.875" style="239" customWidth="1"/>
    <col min="8" max="8" width="15.625" style="239" customWidth="1"/>
    <col min="9" max="9" width="16.125" style="239" customWidth="1"/>
    <col min="10" max="10" width="18.25390625" style="239" customWidth="1"/>
    <col min="11" max="11" width="19.00390625" style="239" customWidth="1"/>
    <col min="12" max="14" width="16.375" style="239" customWidth="1"/>
    <col min="15" max="15" width="17.00390625" style="239" customWidth="1"/>
    <col min="16" max="17" width="0.37109375" style="239" hidden="1" customWidth="1"/>
    <col min="18" max="16384" width="9.125" style="239" customWidth="1"/>
  </cols>
  <sheetData>
    <row r="1" spans="1:17" s="235" customFormat="1" ht="19.5" customHeight="1">
      <c r="A1" s="231"/>
      <c r="B1" s="232"/>
      <c r="C1" s="232"/>
      <c r="D1" s="232"/>
      <c r="E1" s="232"/>
      <c r="F1" s="233"/>
      <c r="G1" s="232"/>
      <c r="H1" s="232"/>
      <c r="I1" s="232"/>
      <c r="J1" s="763" t="s">
        <v>346</v>
      </c>
      <c r="K1" s="763"/>
      <c r="L1" s="763"/>
      <c r="M1" s="763"/>
      <c r="N1" s="763"/>
      <c r="O1" s="763"/>
      <c r="P1" s="234"/>
      <c r="Q1" s="234"/>
    </row>
    <row r="2" spans="1:15" s="235" customFormat="1" ht="17.25" customHeight="1">
      <c r="A2" s="231"/>
      <c r="B2" s="232"/>
      <c r="C2" s="232"/>
      <c r="D2" s="232"/>
      <c r="E2" s="232"/>
      <c r="F2" s="233"/>
      <c r="G2" s="232"/>
      <c r="H2" s="232"/>
      <c r="I2" s="232"/>
      <c r="J2" s="763" t="s">
        <v>589</v>
      </c>
      <c r="K2" s="763"/>
      <c r="L2" s="763"/>
      <c r="M2" s="763"/>
      <c r="N2" s="763"/>
      <c r="O2" s="763"/>
    </row>
    <row r="3" spans="1:17" s="235" customFormat="1" ht="21.75" customHeight="1">
      <c r="A3" s="231"/>
      <c r="B3" s="232"/>
      <c r="C3" s="232"/>
      <c r="D3" s="232"/>
      <c r="E3" s="232"/>
      <c r="F3" s="233"/>
      <c r="G3" s="232"/>
      <c r="H3" s="232"/>
      <c r="I3" s="232"/>
      <c r="J3" s="763"/>
      <c r="K3" s="763"/>
      <c r="L3" s="763"/>
      <c r="M3" s="763"/>
      <c r="N3" s="763"/>
      <c r="O3" s="763"/>
      <c r="P3" s="234"/>
      <c r="Q3" s="234"/>
    </row>
    <row r="4" spans="1:17" ht="15" customHeight="1">
      <c r="A4" s="236"/>
      <c r="B4" s="237"/>
      <c r="C4" s="237"/>
      <c r="D4" s="237"/>
      <c r="E4" s="237"/>
      <c r="F4" s="233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38"/>
    </row>
    <row r="5" spans="1:15" s="241" customFormat="1" ht="44.25" customHeight="1">
      <c r="A5" s="240" t="s">
        <v>12</v>
      </c>
      <c r="B5" s="761" t="s">
        <v>13</v>
      </c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</row>
    <row r="6" spans="1:15" ht="18" customHeight="1" thickBot="1">
      <c r="A6" s="242"/>
      <c r="C6" s="243"/>
      <c r="D6" s="243"/>
      <c r="E6" s="243"/>
      <c r="F6" s="244"/>
      <c r="G6" s="245"/>
      <c r="H6" s="245"/>
      <c r="I6" s="245"/>
      <c r="J6" s="245"/>
      <c r="K6" s="245"/>
      <c r="L6" s="245"/>
      <c r="M6" s="245"/>
      <c r="N6" s="245"/>
      <c r="O6" s="245"/>
    </row>
    <row r="7" spans="1:15" s="247" customFormat="1" ht="27" customHeight="1" thickBot="1">
      <c r="A7" s="242"/>
      <c r="B7" s="757" t="s">
        <v>14</v>
      </c>
      <c r="C7" s="246"/>
      <c r="D7" s="246"/>
      <c r="E7" s="246"/>
      <c r="F7" s="759" t="s">
        <v>15</v>
      </c>
      <c r="G7" s="764" t="s">
        <v>16</v>
      </c>
      <c r="H7" s="764"/>
      <c r="I7" s="764"/>
      <c r="J7" s="764"/>
      <c r="K7" s="765"/>
      <c r="L7" s="765"/>
      <c r="M7" s="765"/>
      <c r="N7" s="765"/>
      <c r="O7" s="766"/>
    </row>
    <row r="8" spans="1:15" s="252" customFormat="1" ht="63.75" customHeight="1" thickBot="1" thickTop="1">
      <c r="A8" s="248" t="s">
        <v>17</v>
      </c>
      <c r="B8" s="758"/>
      <c r="C8" s="249"/>
      <c r="D8" s="249"/>
      <c r="E8" s="249"/>
      <c r="F8" s="760"/>
      <c r="G8" s="250" t="s">
        <v>18</v>
      </c>
      <c r="H8" s="250" t="s">
        <v>19</v>
      </c>
      <c r="I8" s="250" t="s">
        <v>20</v>
      </c>
      <c r="J8" s="250" t="s">
        <v>21</v>
      </c>
      <c r="K8" s="250" t="s">
        <v>19</v>
      </c>
      <c r="L8" s="250" t="s">
        <v>22</v>
      </c>
      <c r="M8" s="250" t="s">
        <v>23</v>
      </c>
      <c r="N8" s="251" t="s">
        <v>19</v>
      </c>
      <c r="O8" s="250" t="s">
        <v>24</v>
      </c>
    </row>
    <row r="9" spans="1:15" s="260" customFormat="1" ht="18" customHeight="1" thickBot="1" thickTop="1">
      <c r="A9" s="253">
        <v>1</v>
      </c>
      <c r="B9" s="254">
        <v>1</v>
      </c>
      <c r="C9" s="255"/>
      <c r="D9" s="255"/>
      <c r="E9" s="255"/>
      <c r="F9" s="256">
        <v>2</v>
      </c>
      <c r="G9" s="257">
        <v>3</v>
      </c>
      <c r="H9" s="257">
        <v>4</v>
      </c>
      <c r="I9" s="257">
        <v>5</v>
      </c>
      <c r="J9" s="257">
        <v>6</v>
      </c>
      <c r="K9" s="258">
        <v>7</v>
      </c>
      <c r="L9" s="258">
        <v>8</v>
      </c>
      <c r="M9" s="257">
        <v>9</v>
      </c>
      <c r="N9" s="259">
        <v>10</v>
      </c>
      <c r="O9" s="257">
        <v>11</v>
      </c>
    </row>
    <row r="10" spans="1:15" s="260" customFormat="1" ht="36" customHeight="1" thickBot="1" thickTop="1">
      <c r="A10" s="253"/>
      <c r="B10" s="261" t="s">
        <v>25</v>
      </c>
      <c r="C10" s="255"/>
      <c r="D10" s="255"/>
      <c r="E10" s="255"/>
      <c r="F10" s="262" t="s">
        <v>26</v>
      </c>
      <c r="G10" s="263">
        <f>G39+G11</f>
        <v>863350</v>
      </c>
      <c r="H10" s="263">
        <v>0</v>
      </c>
      <c r="I10" s="263">
        <f>I39+I11</f>
        <v>863350</v>
      </c>
      <c r="J10" s="263">
        <f>J39+J11</f>
        <v>892063</v>
      </c>
      <c r="K10" s="264">
        <v>0</v>
      </c>
      <c r="L10" s="263">
        <f>L39+L11</f>
        <v>892063</v>
      </c>
      <c r="M10" s="263">
        <f>M39+M11</f>
        <v>915435</v>
      </c>
      <c r="N10" s="265">
        <v>0</v>
      </c>
      <c r="O10" s="263">
        <f>O39+O11</f>
        <v>915435</v>
      </c>
    </row>
    <row r="11" spans="1:15" s="252" customFormat="1" ht="27" customHeight="1" thickBot="1" thickTop="1">
      <c r="A11" s="266"/>
      <c r="B11" s="261" t="s">
        <v>27</v>
      </c>
      <c r="C11" s="267"/>
      <c r="D11" s="267"/>
      <c r="E11" s="267"/>
      <c r="F11" s="262" t="s">
        <v>28</v>
      </c>
      <c r="G11" s="268">
        <f>G13+G20+G25+G34+G38</f>
        <v>760388</v>
      </c>
      <c r="H11" s="268">
        <v>0</v>
      </c>
      <c r="I11" s="268">
        <f>I13+I20+I25+I34+I38</f>
        <v>760388</v>
      </c>
      <c r="J11" s="268">
        <f>J13+J20+J25+J34+J38</f>
        <v>791142</v>
      </c>
      <c r="K11" s="269">
        <v>0</v>
      </c>
      <c r="L11" s="268">
        <f>L13+L20+L25+L34+L38</f>
        <v>791142</v>
      </c>
      <c r="M11" s="268">
        <f>M13+M20+M25+M34+M38</f>
        <v>816067</v>
      </c>
      <c r="N11" s="270">
        <v>0</v>
      </c>
      <c r="O11" s="268">
        <f>O13+O20+O25+O34+O38</f>
        <v>816067</v>
      </c>
    </row>
    <row r="12" spans="1:15" s="252" customFormat="1" ht="15.75" customHeight="1" thickBot="1" thickTop="1">
      <c r="A12" s="271"/>
      <c r="B12" s="261" t="s">
        <v>29</v>
      </c>
      <c r="C12" s="267"/>
      <c r="D12" s="267"/>
      <c r="E12" s="267"/>
      <c r="F12" s="262"/>
      <c r="G12" s="268"/>
      <c r="H12" s="268"/>
      <c r="I12" s="268"/>
      <c r="J12" s="268"/>
      <c r="K12" s="269"/>
      <c r="L12" s="268"/>
      <c r="M12" s="268"/>
      <c r="N12" s="270"/>
      <c r="O12" s="268"/>
    </row>
    <row r="13" spans="1:15" s="252" customFormat="1" ht="27" customHeight="1" thickTop="1">
      <c r="A13" s="272" t="s">
        <v>30</v>
      </c>
      <c r="B13" s="261" t="s">
        <v>31</v>
      </c>
      <c r="C13" s="267"/>
      <c r="D13" s="267"/>
      <c r="E13" s="267"/>
      <c r="F13" s="262" t="s">
        <v>30</v>
      </c>
      <c r="G13" s="268">
        <f>G14</f>
        <v>594976</v>
      </c>
      <c r="H13" s="268">
        <v>0</v>
      </c>
      <c r="I13" s="268">
        <f>I14</f>
        <v>594976</v>
      </c>
      <c r="J13" s="268">
        <f>J14</f>
        <v>617479</v>
      </c>
      <c r="K13" s="269">
        <v>0</v>
      </c>
      <c r="L13" s="268">
        <f>L14</f>
        <v>617479</v>
      </c>
      <c r="M13" s="268">
        <f>M14</f>
        <v>631883</v>
      </c>
      <c r="N13" s="270">
        <v>0</v>
      </c>
      <c r="O13" s="268">
        <f>O14</f>
        <v>631883</v>
      </c>
    </row>
    <row r="14" spans="1:15" s="252" customFormat="1" ht="27.75" customHeight="1">
      <c r="A14" s="273" t="s">
        <v>32</v>
      </c>
      <c r="B14" s="274" t="s">
        <v>33</v>
      </c>
      <c r="C14" s="275"/>
      <c r="D14" s="275"/>
      <c r="E14" s="275"/>
      <c r="F14" s="276" t="s">
        <v>32</v>
      </c>
      <c r="G14" s="277">
        <v>594976</v>
      </c>
      <c r="H14" s="277">
        <v>0</v>
      </c>
      <c r="I14" s="277">
        <v>594976</v>
      </c>
      <c r="J14" s="277">
        <v>617479</v>
      </c>
      <c r="K14" s="278">
        <v>0</v>
      </c>
      <c r="L14" s="277">
        <v>617479</v>
      </c>
      <c r="M14" s="277">
        <v>631883</v>
      </c>
      <c r="N14" s="279">
        <v>0</v>
      </c>
      <c r="O14" s="277">
        <v>631883</v>
      </c>
    </row>
    <row r="15" spans="1:15" s="252" customFormat="1" ht="58.5" customHeight="1" hidden="1">
      <c r="A15" s="280" t="s">
        <v>34</v>
      </c>
      <c r="B15" s="281" t="s">
        <v>35</v>
      </c>
      <c r="C15" s="282"/>
      <c r="D15" s="282"/>
      <c r="E15" s="282"/>
      <c r="F15" s="283" t="s">
        <v>34</v>
      </c>
      <c r="G15" s="284">
        <v>400</v>
      </c>
      <c r="H15" s="284"/>
      <c r="I15" s="284">
        <v>400</v>
      </c>
      <c r="J15" s="284">
        <v>400</v>
      </c>
      <c r="K15" s="285"/>
      <c r="L15" s="284">
        <v>400</v>
      </c>
      <c r="M15" s="284">
        <v>400</v>
      </c>
      <c r="N15" s="286"/>
      <c r="O15" s="284">
        <v>400</v>
      </c>
    </row>
    <row r="16" spans="1:15" s="252" customFormat="1" ht="123.75" customHeight="1" hidden="1">
      <c r="A16" s="280" t="s">
        <v>36</v>
      </c>
      <c r="B16" s="281" t="s">
        <v>37</v>
      </c>
      <c r="C16" s="282"/>
      <c r="D16" s="282"/>
      <c r="E16" s="282"/>
      <c r="F16" s="283" t="s">
        <v>36</v>
      </c>
      <c r="G16" s="284">
        <v>210192</v>
      </c>
      <c r="H16" s="284"/>
      <c r="I16" s="284">
        <v>210192</v>
      </c>
      <c r="J16" s="284">
        <v>210192</v>
      </c>
      <c r="K16" s="285"/>
      <c r="L16" s="284">
        <v>210192</v>
      </c>
      <c r="M16" s="284">
        <v>210192</v>
      </c>
      <c r="N16" s="286"/>
      <c r="O16" s="284">
        <v>210192</v>
      </c>
    </row>
    <row r="17" spans="1:15" s="252" customFormat="1" ht="111.75" customHeight="1" hidden="1">
      <c r="A17" s="280" t="s">
        <v>38</v>
      </c>
      <c r="B17" s="281" t="s">
        <v>58</v>
      </c>
      <c r="C17" s="282"/>
      <c r="D17" s="282"/>
      <c r="E17" s="282"/>
      <c r="F17" s="283" t="s">
        <v>38</v>
      </c>
      <c r="G17" s="284">
        <v>1900</v>
      </c>
      <c r="H17" s="284"/>
      <c r="I17" s="284">
        <v>1900</v>
      </c>
      <c r="J17" s="284">
        <v>1900</v>
      </c>
      <c r="K17" s="285"/>
      <c r="L17" s="284">
        <v>1900</v>
      </c>
      <c r="M17" s="284">
        <v>1900</v>
      </c>
      <c r="N17" s="286"/>
      <c r="O17" s="284">
        <v>1900</v>
      </c>
    </row>
    <row r="18" spans="1:15" s="252" customFormat="1" ht="57" customHeight="1" hidden="1">
      <c r="A18" s="280" t="s">
        <v>59</v>
      </c>
      <c r="B18" s="281" t="s">
        <v>60</v>
      </c>
      <c r="C18" s="282"/>
      <c r="D18" s="282"/>
      <c r="E18" s="282"/>
      <c r="F18" s="283" t="s">
        <v>59</v>
      </c>
      <c r="G18" s="284">
        <v>200</v>
      </c>
      <c r="H18" s="284"/>
      <c r="I18" s="284">
        <v>200</v>
      </c>
      <c r="J18" s="284">
        <v>200</v>
      </c>
      <c r="K18" s="285"/>
      <c r="L18" s="284">
        <v>200</v>
      </c>
      <c r="M18" s="284">
        <v>200</v>
      </c>
      <c r="N18" s="286"/>
      <c r="O18" s="284">
        <v>200</v>
      </c>
    </row>
    <row r="19" spans="1:15" s="252" customFormat="1" ht="266.25" customHeight="1" hidden="1">
      <c r="A19" s="280" t="s">
        <v>61</v>
      </c>
      <c r="B19" s="281" t="s">
        <v>71</v>
      </c>
      <c r="C19" s="282"/>
      <c r="D19" s="282"/>
      <c r="E19" s="282"/>
      <c r="F19" s="283" t="s">
        <v>61</v>
      </c>
      <c r="G19" s="284">
        <v>50</v>
      </c>
      <c r="H19" s="284"/>
      <c r="I19" s="284">
        <v>50</v>
      </c>
      <c r="J19" s="284">
        <v>50</v>
      </c>
      <c r="K19" s="285"/>
      <c r="L19" s="284">
        <v>50</v>
      </c>
      <c r="M19" s="284">
        <v>50</v>
      </c>
      <c r="N19" s="286"/>
      <c r="O19" s="284">
        <v>50</v>
      </c>
    </row>
    <row r="20" spans="1:15" s="291" customFormat="1" ht="28.5" customHeight="1">
      <c r="A20" s="287" t="s">
        <v>72</v>
      </c>
      <c r="B20" s="288" t="s">
        <v>73</v>
      </c>
      <c r="C20" s="289"/>
      <c r="D20" s="289"/>
      <c r="E20" s="289"/>
      <c r="F20" s="290" t="s">
        <v>72</v>
      </c>
      <c r="G20" s="268">
        <f>G21+G24</f>
        <v>66154</v>
      </c>
      <c r="H20" s="268">
        <v>0</v>
      </c>
      <c r="I20" s="268">
        <f>I21+I24</f>
        <v>66154</v>
      </c>
      <c r="J20" s="268">
        <f>J21+J24</f>
        <v>68778</v>
      </c>
      <c r="K20" s="269">
        <v>0</v>
      </c>
      <c r="L20" s="268">
        <f>L21+L24</f>
        <v>68778</v>
      </c>
      <c r="M20" s="268">
        <f>M21+M24</f>
        <v>71486</v>
      </c>
      <c r="N20" s="270">
        <v>0</v>
      </c>
      <c r="O20" s="268">
        <f>O21+O24</f>
        <v>71486</v>
      </c>
    </row>
    <row r="21" spans="1:15" s="252" customFormat="1" ht="48.75" customHeight="1">
      <c r="A21" s="292" t="s">
        <v>74</v>
      </c>
      <c r="B21" s="293" t="s">
        <v>75</v>
      </c>
      <c r="C21" s="294"/>
      <c r="D21" s="294"/>
      <c r="E21" s="294"/>
      <c r="F21" s="295" t="s">
        <v>74</v>
      </c>
      <c r="G21" s="296">
        <v>29300</v>
      </c>
      <c r="H21" s="296">
        <v>0</v>
      </c>
      <c r="I21" s="296">
        <v>29300</v>
      </c>
      <c r="J21" s="296">
        <v>31207</v>
      </c>
      <c r="K21" s="297">
        <v>0</v>
      </c>
      <c r="L21" s="296">
        <v>31207</v>
      </c>
      <c r="M21" s="296">
        <v>33183</v>
      </c>
      <c r="N21" s="298">
        <v>0</v>
      </c>
      <c r="O21" s="296">
        <v>33183</v>
      </c>
    </row>
    <row r="22" spans="1:15" s="252" customFormat="1" ht="61.5" customHeight="1" hidden="1">
      <c r="A22" s="280" t="s">
        <v>76</v>
      </c>
      <c r="B22" s="281" t="s">
        <v>77</v>
      </c>
      <c r="C22" s="282"/>
      <c r="D22" s="282"/>
      <c r="E22" s="282"/>
      <c r="F22" s="283" t="s">
        <v>76</v>
      </c>
      <c r="G22" s="299">
        <v>10771</v>
      </c>
      <c r="H22" s="299"/>
      <c r="I22" s="299">
        <v>10771</v>
      </c>
      <c r="J22" s="299"/>
      <c r="K22" s="300"/>
      <c r="L22" s="299"/>
      <c r="M22" s="299"/>
      <c r="N22" s="301"/>
      <c r="O22" s="299"/>
    </row>
    <row r="23" spans="1:15" s="252" customFormat="1" ht="57.75" customHeight="1" hidden="1">
      <c r="A23" s="280" t="s">
        <v>78</v>
      </c>
      <c r="B23" s="281" t="s">
        <v>79</v>
      </c>
      <c r="C23" s="282"/>
      <c r="D23" s="282"/>
      <c r="E23" s="282"/>
      <c r="F23" s="283" t="s">
        <v>78</v>
      </c>
      <c r="G23" s="284">
        <v>2000</v>
      </c>
      <c r="H23" s="284"/>
      <c r="I23" s="284">
        <v>2000</v>
      </c>
      <c r="J23" s="284"/>
      <c r="K23" s="285"/>
      <c r="L23" s="284"/>
      <c r="M23" s="284"/>
      <c r="N23" s="286"/>
      <c r="O23" s="284"/>
    </row>
    <row r="24" spans="1:15" s="252" customFormat="1" ht="35.25" customHeight="1">
      <c r="A24" s="292" t="s">
        <v>80</v>
      </c>
      <c r="B24" s="293" t="s">
        <v>81</v>
      </c>
      <c r="C24" s="294"/>
      <c r="D24" s="294"/>
      <c r="E24" s="294"/>
      <c r="F24" s="295" t="s">
        <v>80</v>
      </c>
      <c r="G24" s="296">
        <v>36854</v>
      </c>
      <c r="H24" s="296">
        <v>0</v>
      </c>
      <c r="I24" s="296">
        <v>36854</v>
      </c>
      <c r="J24" s="296">
        <v>37571</v>
      </c>
      <c r="K24" s="297">
        <v>0</v>
      </c>
      <c r="L24" s="296">
        <v>37571</v>
      </c>
      <c r="M24" s="296">
        <v>38303</v>
      </c>
      <c r="N24" s="298">
        <v>0</v>
      </c>
      <c r="O24" s="296">
        <v>38303</v>
      </c>
    </row>
    <row r="25" spans="1:15" s="252" customFormat="1" ht="22.5" customHeight="1">
      <c r="A25" s="287" t="s">
        <v>82</v>
      </c>
      <c r="B25" s="288" t="s">
        <v>83</v>
      </c>
      <c r="C25" s="289"/>
      <c r="D25" s="289"/>
      <c r="E25" s="289"/>
      <c r="F25" s="290" t="s">
        <v>82</v>
      </c>
      <c r="G25" s="268">
        <f>G26+G27+G30</f>
        <v>82220</v>
      </c>
      <c r="H25" s="268">
        <v>0</v>
      </c>
      <c r="I25" s="268">
        <f>I26+I27+I30</f>
        <v>82220</v>
      </c>
      <c r="J25" s="268">
        <f>J26+J27+J30</f>
        <v>86510</v>
      </c>
      <c r="K25" s="269">
        <v>0</v>
      </c>
      <c r="L25" s="268">
        <f>L26+L27+L30</f>
        <v>86510</v>
      </c>
      <c r="M25" s="268">
        <f>M26+M27+M30</f>
        <v>91400</v>
      </c>
      <c r="N25" s="270">
        <v>0</v>
      </c>
      <c r="O25" s="268">
        <f>O26+O27+O30</f>
        <v>91400</v>
      </c>
    </row>
    <row r="26" spans="1:15" s="252" customFormat="1" ht="23.25" customHeight="1">
      <c r="A26" s="292" t="s">
        <v>84</v>
      </c>
      <c r="B26" s="293" t="s">
        <v>85</v>
      </c>
      <c r="C26" s="294"/>
      <c r="D26" s="294"/>
      <c r="E26" s="294"/>
      <c r="F26" s="295" t="s">
        <v>86</v>
      </c>
      <c r="G26" s="296">
        <v>15100</v>
      </c>
      <c r="H26" s="296">
        <v>0</v>
      </c>
      <c r="I26" s="296">
        <v>15100</v>
      </c>
      <c r="J26" s="296">
        <v>16000</v>
      </c>
      <c r="K26" s="297">
        <v>0</v>
      </c>
      <c r="L26" s="296">
        <v>16000</v>
      </c>
      <c r="M26" s="296">
        <v>17800</v>
      </c>
      <c r="N26" s="298">
        <v>0</v>
      </c>
      <c r="O26" s="296">
        <v>17800</v>
      </c>
    </row>
    <row r="27" spans="1:15" s="252" customFormat="1" ht="27" customHeight="1">
      <c r="A27" s="273" t="s">
        <v>87</v>
      </c>
      <c r="B27" s="274" t="s">
        <v>88</v>
      </c>
      <c r="C27" s="275"/>
      <c r="D27" s="275"/>
      <c r="E27" s="275"/>
      <c r="F27" s="276" t="s">
        <v>87</v>
      </c>
      <c r="G27" s="277">
        <v>59920</v>
      </c>
      <c r="H27" s="277">
        <v>0</v>
      </c>
      <c r="I27" s="277">
        <v>59920</v>
      </c>
      <c r="J27" s="277">
        <v>62810</v>
      </c>
      <c r="K27" s="278">
        <v>0</v>
      </c>
      <c r="L27" s="277">
        <v>62810</v>
      </c>
      <c r="M27" s="277">
        <v>65400</v>
      </c>
      <c r="N27" s="279">
        <v>0</v>
      </c>
      <c r="O27" s="277">
        <v>65400</v>
      </c>
    </row>
    <row r="28" spans="1:15" s="252" customFormat="1" ht="27" customHeight="1" hidden="1">
      <c r="A28" s="292" t="s">
        <v>89</v>
      </c>
      <c r="B28" s="293" t="s">
        <v>90</v>
      </c>
      <c r="C28" s="294"/>
      <c r="D28" s="294"/>
      <c r="E28" s="294"/>
      <c r="F28" s="295" t="s">
        <v>89</v>
      </c>
      <c r="G28" s="296">
        <v>34300</v>
      </c>
      <c r="H28" s="296"/>
      <c r="I28" s="296">
        <v>34300</v>
      </c>
      <c r="J28" s="296"/>
      <c r="K28" s="297"/>
      <c r="L28" s="296"/>
      <c r="M28" s="296"/>
      <c r="N28" s="298"/>
      <c r="O28" s="296"/>
    </row>
    <row r="29" spans="1:15" s="252" customFormat="1" ht="27" customHeight="1" hidden="1">
      <c r="A29" s="292" t="s">
        <v>91</v>
      </c>
      <c r="B29" s="293" t="s">
        <v>92</v>
      </c>
      <c r="C29" s="294"/>
      <c r="D29" s="294"/>
      <c r="E29" s="294"/>
      <c r="F29" s="295" t="s">
        <v>91</v>
      </c>
      <c r="G29" s="296">
        <v>14699</v>
      </c>
      <c r="H29" s="296"/>
      <c r="I29" s="296">
        <v>14699</v>
      </c>
      <c r="J29" s="296"/>
      <c r="K29" s="297"/>
      <c r="L29" s="296"/>
      <c r="M29" s="296"/>
      <c r="N29" s="298"/>
      <c r="O29" s="296"/>
    </row>
    <row r="30" spans="1:15" s="252" customFormat="1" ht="27" customHeight="1">
      <c r="A30" s="292" t="s">
        <v>93</v>
      </c>
      <c r="B30" s="293" t="s">
        <v>94</v>
      </c>
      <c r="C30" s="294"/>
      <c r="D30" s="294"/>
      <c r="E30" s="294"/>
      <c r="F30" s="295" t="s">
        <v>93</v>
      </c>
      <c r="G30" s="296">
        <v>7200</v>
      </c>
      <c r="H30" s="296">
        <v>0</v>
      </c>
      <c r="I30" s="296">
        <v>7200</v>
      </c>
      <c r="J30" s="296">
        <v>7700</v>
      </c>
      <c r="K30" s="297">
        <v>0</v>
      </c>
      <c r="L30" s="296">
        <v>7700</v>
      </c>
      <c r="M30" s="296">
        <v>8200</v>
      </c>
      <c r="N30" s="298">
        <v>0</v>
      </c>
      <c r="O30" s="296">
        <v>8200</v>
      </c>
    </row>
    <row r="31" spans="1:15" s="252" customFormat="1" ht="69" customHeight="1" hidden="1">
      <c r="A31" s="292" t="s">
        <v>95</v>
      </c>
      <c r="B31" s="293" t="s">
        <v>96</v>
      </c>
      <c r="C31" s="294"/>
      <c r="D31" s="294"/>
      <c r="E31" s="294"/>
      <c r="F31" s="295" t="s">
        <v>95</v>
      </c>
      <c r="G31" s="296">
        <v>6480</v>
      </c>
      <c r="H31" s="296"/>
      <c r="I31" s="296">
        <v>6480</v>
      </c>
      <c r="J31" s="296">
        <v>6480</v>
      </c>
      <c r="K31" s="297"/>
      <c r="L31" s="296">
        <v>6480</v>
      </c>
      <c r="M31" s="296">
        <v>6480</v>
      </c>
      <c r="N31" s="298"/>
      <c r="O31" s="296">
        <v>6480</v>
      </c>
    </row>
    <row r="32" spans="1:15" s="252" customFormat="1" ht="89.25" customHeight="1" hidden="1">
      <c r="A32" s="292" t="s">
        <v>97</v>
      </c>
      <c r="B32" s="293" t="s">
        <v>98</v>
      </c>
      <c r="C32" s="294"/>
      <c r="D32" s="294"/>
      <c r="E32" s="294"/>
      <c r="F32" s="295" t="s">
        <v>97</v>
      </c>
      <c r="G32" s="296">
        <v>0</v>
      </c>
      <c r="H32" s="296"/>
      <c r="I32" s="296">
        <v>0</v>
      </c>
      <c r="J32" s="296">
        <v>0</v>
      </c>
      <c r="K32" s="297"/>
      <c r="L32" s="296">
        <v>0</v>
      </c>
      <c r="M32" s="296">
        <v>0</v>
      </c>
      <c r="N32" s="298"/>
      <c r="O32" s="296">
        <v>0</v>
      </c>
    </row>
    <row r="33" spans="1:15" s="252" customFormat="1" ht="76.5" customHeight="1" hidden="1">
      <c r="A33" s="292" t="s">
        <v>99</v>
      </c>
      <c r="B33" s="293" t="s">
        <v>100</v>
      </c>
      <c r="C33" s="294"/>
      <c r="D33" s="294"/>
      <c r="E33" s="294"/>
      <c r="F33" s="295" t="s">
        <v>99</v>
      </c>
      <c r="G33" s="296">
        <v>0</v>
      </c>
      <c r="H33" s="296"/>
      <c r="I33" s="296">
        <v>0</v>
      </c>
      <c r="J33" s="296">
        <v>0</v>
      </c>
      <c r="K33" s="297"/>
      <c r="L33" s="296">
        <v>0</v>
      </c>
      <c r="M33" s="296">
        <v>0</v>
      </c>
      <c r="N33" s="298"/>
      <c r="O33" s="296">
        <v>0</v>
      </c>
    </row>
    <row r="34" spans="1:15" s="291" customFormat="1" ht="24.75" customHeight="1">
      <c r="A34" s="287" t="s">
        <v>101</v>
      </c>
      <c r="B34" s="288" t="s">
        <v>102</v>
      </c>
      <c r="C34" s="289"/>
      <c r="D34" s="289"/>
      <c r="E34" s="289"/>
      <c r="F34" s="290" t="s">
        <v>101</v>
      </c>
      <c r="G34" s="302">
        <v>16935</v>
      </c>
      <c r="H34" s="302">
        <v>0</v>
      </c>
      <c r="I34" s="302">
        <v>16935</v>
      </c>
      <c r="J34" s="302">
        <v>18270</v>
      </c>
      <c r="K34" s="303">
        <v>0</v>
      </c>
      <c r="L34" s="302">
        <v>18270</v>
      </c>
      <c r="M34" s="302">
        <v>21190</v>
      </c>
      <c r="N34" s="304">
        <v>0</v>
      </c>
      <c r="O34" s="302">
        <v>21190</v>
      </c>
    </row>
    <row r="35" spans="1:15" s="252" customFormat="1" ht="66" customHeight="1" hidden="1">
      <c r="A35" s="292" t="s">
        <v>103</v>
      </c>
      <c r="B35" s="293" t="s">
        <v>104</v>
      </c>
      <c r="C35" s="294"/>
      <c r="D35" s="294"/>
      <c r="E35" s="294"/>
      <c r="F35" s="295" t="s">
        <v>103</v>
      </c>
      <c r="G35" s="296">
        <v>1000</v>
      </c>
      <c r="H35" s="296"/>
      <c r="I35" s="296">
        <v>1000</v>
      </c>
      <c r="J35" s="296">
        <v>1000</v>
      </c>
      <c r="K35" s="297"/>
      <c r="L35" s="296">
        <v>1000</v>
      </c>
      <c r="M35" s="296">
        <v>1000</v>
      </c>
      <c r="N35" s="298"/>
      <c r="O35" s="296">
        <v>1000</v>
      </c>
    </row>
    <row r="36" spans="1:15" s="252" customFormat="1" ht="123" customHeight="1" hidden="1">
      <c r="A36" s="292" t="s">
        <v>105</v>
      </c>
      <c r="B36" s="274" t="s">
        <v>106</v>
      </c>
      <c r="C36" s="275"/>
      <c r="D36" s="275"/>
      <c r="E36" s="275"/>
      <c r="F36" s="295" t="s">
        <v>105</v>
      </c>
      <c r="G36" s="277">
        <v>3500</v>
      </c>
      <c r="H36" s="277"/>
      <c r="I36" s="277">
        <v>3500</v>
      </c>
      <c r="J36" s="277">
        <v>3500</v>
      </c>
      <c r="K36" s="278"/>
      <c r="L36" s="277">
        <v>3500</v>
      </c>
      <c r="M36" s="277">
        <v>3500</v>
      </c>
      <c r="N36" s="279"/>
      <c r="O36" s="277">
        <v>3500</v>
      </c>
    </row>
    <row r="37" spans="1:15" s="252" customFormat="1" ht="39.75" customHeight="1" hidden="1">
      <c r="A37" s="292" t="s">
        <v>107</v>
      </c>
      <c r="B37" s="274" t="s">
        <v>108</v>
      </c>
      <c r="C37" s="275"/>
      <c r="D37" s="275"/>
      <c r="E37" s="275"/>
      <c r="F37" s="295" t="s">
        <v>107</v>
      </c>
      <c r="G37" s="277">
        <v>0</v>
      </c>
      <c r="H37" s="277"/>
      <c r="I37" s="277">
        <v>0</v>
      </c>
      <c r="J37" s="277">
        <v>0</v>
      </c>
      <c r="K37" s="278"/>
      <c r="L37" s="277">
        <v>0</v>
      </c>
      <c r="M37" s="277">
        <v>0</v>
      </c>
      <c r="N37" s="279"/>
      <c r="O37" s="277">
        <v>0</v>
      </c>
    </row>
    <row r="38" spans="1:15" s="291" customFormat="1" ht="51.75" customHeight="1">
      <c r="A38" s="305"/>
      <c r="B38" s="306" t="s">
        <v>109</v>
      </c>
      <c r="C38" s="307"/>
      <c r="D38" s="307"/>
      <c r="E38" s="307"/>
      <c r="F38" s="308" t="s">
        <v>110</v>
      </c>
      <c r="G38" s="302">
        <v>103</v>
      </c>
      <c r="H38" s="302">
        <v>0</v>
      </c>
      <c r="I38" s="302">
        <v>103</v>
      </c>
      <c r="J38" s="302">
        <v>105</v>
      </c>
      <c r="K38" s="303">
        <v>0</v>
      </c>
      <c r="L38" s="302">
        <v>105</v>
      </c>
      <c r="M38" s="302">
        <v>108</v>
      </c>
      <c r="N38" s="304">
        <v>0</v>
      </c>
      <c r="O38" s="302">
        <v>108</v>
      </c>
    </row>
    <row r="39" spans="1:15" s="291" customFormat="1" ht="39" customHeight="1">
      <c r="A39" s="305"/>
      <c r="B39" s="261" t="s">
        <v>111</v>
      </c>
      <c r="C39" s="267"/>
      <c r="D39" s="267"/>
      <c r="E39" s="267"/>
      <c r="F39" s="262" t="s">
        <v>112</v>
      </c>
      <c r="G39" s="268">
        <f>G41+G63+G65+G66+G69+G86+G87</f>
        <v>102962</v>
      </c>
      <c r="H39" s="268">
        <v>0</v>
      </c>
      <c r="I39" s="268">
        <f>I41+I63+I65+I66+I69+I86+I87</f>
        <v>102962</v>
      </c>
      <c r="J39" s="268">
        <f>J41+J63+J65+J66+J69+J86+J87</f>
        <v>100921</v>
      </c>
      <c r="K39" s="269">
        <v>0</v>
      </c>
      <c r="L39" s="268">
        <f>L41+L63+L65+L66+L69+L86+L87</f>
        <v>100921</v>
      </c>
      <c r="M39" s="268">
        <f>M41+M63+M65+M66+M69+M86+M87</f>
        <v>99368</v>
      </c>
      <c r="N39" s="270">
        <v>0</v>
      </c>
      <c r="O39" s="268">
        <f>O41+O63+O65+O66+O69+O86+O87</f>
        <v>99368</v>
      </c>
    </row>
    <row r="40" spans="1:15" s="291" customFormat="1" ht="15" customHeight="1">
      <c r="A40" s="305"/>
      <c r="B40" s="261" t="s">
        <v>29</v>
      </c>
      <c r="C40" s="267"/>
      <c r="D40" s="267"/>
      <c r="E40" s="267"/>
      <c r="F40" s="262"/>
      <c r="G40" s="268"/>
      <c r="H40" s="268"/>
      <c r="I40" s="268"/>
      <c r="J40" s="268"/>
      <c r="K40" s="269"/>
      <c r="L40" s="268"/>
      <c r="M40" s="268"/>
      <c r="N40" s="270"/>
      <c r="O40" s="268"/>
    </row>
    <row r="41" spans="1:15" s="291" customFormat="1" ht="48" customHeight="1">
      <c r="A41" s="287" t="s">
        <v>110</v>
      </c>
      <c r="B41" s="288" t="s">
        <v>113</v>
      </c>
      <c r="C41" s="289"/>
      <c r="D41" s="289"/>
      <c r="E41" s="289"/>
      <c r="F41" s="290" t="s">
        <v>114</v>
      </c>
      <c r="G41" s="268">
        <f>SUM(G50+G51+G53+G59+G61)</f>
        <v>54635</v>
      </c>
      <c r="H41" s="268">
        <v>0</v>
      </c>
      <c r="I41" s="268">
        <f>SUM(I50+I51+I53+I59+I61)</f>
        <v>54635</v>
      </c>
      <c r="J41" s="268">
        <f>SUM(J50+J51+J53+J59+J61)</f>
        <v>54544</v>
      </c>
      <c r="K41" s="269">
        <v>0</v>
      </c>
      <c r="L41" s="268">
        <f>SUM(L50+L51+L53+L59+L61)</f>
        <v>54544</v>
      </c>
      <c r="M41" s="268">
        <f>SUM(M50+M51+M53+M59+M61)</f>
        <v>54391</v>
      </c>
      <c r="N41" s="270">
        <v>0</v>
      </c>
      <c r="O41" s="268">
        <f>SUM(O50+O51+O53+O59+O61)</f>
        <v>54391</v>
      </c>
    </row>
    <row r="42" spans="1:15" s="252" customFormat="1" ht="42.75" customHeight="1" hidden="1">
      <c r="A42" s="292" t="s">
        <v>115</v>
      </c>
      <c r="B42" s="293" t="s">
        <v>116</v>
      </c>
      <c r="C42" s="294"/>
      <c r="D42" s="294"/>
      <c r="E42" s="294"/>
      <c r="F42" s="295" t="s">
        <v>115</v>
      </c>
      <c r="G42" s="277">
        <v>0</v>
      </c>
      <c r="H42" s="277"/>
      <c r="I42" s="277">
        <v>0</v>
      </c>
      <c r="J42" s="277">
        <v>0</v>
      </c>
      <c r="K42" s="278"/>
      <c r="L42" s="277">
        <v>0</v>
      </c>
      <c r="M42" s="277">
        <v>0</v>
      </c>
      <c r="N42" s="279"/>
      <c r="O42" s="277">
        <v>0</v>
      </c>
    </row>
    <row r="43" spans="1:15" s="252" customFormat="1" ht="39.75" customHeight="1" hidden="1">
      <c r="A43" s="292" t="s">
        <v>117</v>
      </c>
      <c r="B43" s="293" t="s">
        <v>118</v>
      </c>
      <c r="C43" s="294"/>
      <c r="D43" s="294"/>
      <c r="E43" s="294"/>
      <c r="F43" s="295" t="s">
        <v>117</v>
      </c>
      <c r="G43" s="296">
        <f>G44+G45+G46</f>
        <v>0</v>
      </c>
      <c r="H43" s="296"/>
      <c r="I43" s="296">
        <f>I44+I45+I46</f>
        <v>0</v>
      </c>
      <c r="J43" s="296">
        <f>J44+J45+J46</f>
        <v>0</v>
      </c>
      <c r="K43" s="297"/>
      <c r="L43" s="296">
        <f>L44+L45+L46</f>
        <v>0</v>
      </c>
      <c r="M43" s="296">
        <f>M44+M45+M46</f>
        <v>0</v>
      </c>
      <c r="N43" s="298"/>
      <c r="O43" s="296">
        <f>O44+O45+O46</f>
        <v>0</v>
      </c>
    </row>
    <row r="44" spans="1:15" s="252" customFormat="1" ht="24.75" customHeight="1" hidden="1">
      <c r="A44" s="292" t="s">
        <v>119</v>
      </c>
      <c r="B44" s="293" t="s">
        <v>120</v>
      </c>
      <c r="C44" s="294"/>
      <c r="D44" s="294"/>
      <c r="E44" s="294"/>
      <c r="F44" s="295" t="s">
        <v>119</v>
      </c>
      <c r="G44" s="296">
        <v>0</v>
      </c>
      <c r="H44" s="296"/>
      <c r="I44" s="296">
        <v>0</v>
      </c>
      <c r="J44" s="296">
        <v>0</v>
      </c>
      <c r="K44" s="297"/>
      <c r="L44" s="296">
        <v>0</v>
      </c>
      <c r="M44" s="296">
        <v>0</v>
      </c>
      <c r="N44" s="298"/>
      <c r="O44" s="296">
        <v>0</v>
      </c>
    </row>
    <row r="45" spans="1:15" s="252" customFormat="1" ht="61.5" customHeight="1" hidden="1">
      <c r="A45" s="292" t="s">
        <v>121</v>
      </c>
      <c r="B45" s="293" t="s">
        <v>122</v>
      </c>
      <c r="C45" s="294"/>
      <c r="D45" s="294"/>
      <c r="E45" s="294"/>
      <c r="F45" s="295" t="s">
        <v>121</v>
      </c>
      <c r="G45" s="296">
        <v>0</v>
      </c>
      <c r="H45" s="296"/>
      <c r="I45" s="296">
        <v>0</v>
      </c>
      <c r="J45" s="296">
        <v>0</v>
      </c>
      <c r="K45" s="297"/>
      <c r="L45" s="296">
        <v>0</v>
      </c>
      <c r="M45" s="296">
        <v>0</v>
      </c>
      <c r="N45" s="298"/>
      <c r="O45" s="296">
        <v>0</v>
      </c>
    </row>
    <row r="46" spans="1:15" s="252" customFormat="1" ht="24.75" customHeight="1" hidden="1" thickBot="1">
      <c r="A46" s="273" t="s">
        <v>126</v>
      </c>
      <c r="B46" s="274" t="s">
        <v>127</v>
      </c>
      <c r="C46" s="275"/>
      <c r="D46" s="275"/>
      <c r="E46" s="275"/>
      <c r="F46" s="276" t="s">
        <v>126</v>
      </c>
      <c r="G46" s="277">
        <v>0</v>
      </c>
      <c r="H46" s="277"/>
      <c r="I46" s="277">
        <v>0</v>
      </c>
      <c r="J46" s="277">
        <v>0</v>
      </c>
      <c r="K46" s="278"/>
      <c r="L46" s="277">
        <v>0</v>
      </c>
      <c r="M46" s="277">
        <v>0</v>
      </c>
      <c r="N46" s="279"/>
      <c r="O46" s="277">
        <v>0</v>
      </c>
    </row>
    <row r="47" spans="1:15" s="252" customFormat="1" ht="24.75" customHeight="1" hidden="1" thickBot="1" thickTop="1">
      <c r="A47" s="309"/>
      <c r="B47" s="310" t="s">
        <v>128</v>
      </c>
      <c r="C47" s="311"/>
      <c r="D47" s="311"/>
      <c r="E47" s="311"/>
      <c r="F47" s="312"/>
      <c r="G47" s="313" t="e">
        <f>SUM(G51+G53+G59+G61+G63+G66+G69+#REF!+G48)</f>
        <v>#REF!</v>
      </c>
      <c r="H47" s="313"/>
      <c r="I47" s="313" t="e">
        <f>SUM(I51+I53+I59+I61+I63+I66+I69+#REF!+I48)</f>
        <v>#REF!</v>
      </c>
      <c r="J47" s="313" t="e">
        <f>SUM(J51+J53+J59+J61+J63+J66+J69+#REF!+J48)</f>
        <v>#REF!</v>
      </c>
      <c r="K47" s="314"/>
      <c r="L47" s="313" t="e">
        <f>SUM(L51+L53+L59+L61+L63+L66+L69+#REF!+L48)</f>
        <v>#REF!</v>
      </c>
      <c r="M47" s="313" t="e">
        <f>SUM(M51+M53+M59+M61+M63+M66+M69+#REF!+M48)</f>
        <v>#REF!</v>
      </c>
      <c r="N47" s="315"/>
      <c r="O47" s="313" t="e">
        <f>SUM(O51+O53+O59+O61+O63+O66+O69+#REF!+O48)</f>
        <v>#REF!</v>
      </c>
    </row>
    <row r="48" spans="1:15" s="252" customFormat="1" ht="90.75" customHeight="1" hidden="1" thickTop="1">
      <c r="A48" s="316" t="s">
        <v>129</v>
      </c>
      <c r="B48" s="274" t="s">
        <v>130</v>
      </c>
      <c r="C48" s="275"/>
      <c r="D48" s="275"/>
      <c r="E48" s="275"/>
      <c r="F48" s="276" t="s">
        <v>129</v>
      </c>
      <c r="G48" s="277">
        <v>0</v>
      </c>
      <c r="H48" s="277"/>
      <c r="I48" s="277">
        <v>0</v>
      </c>
      <c r="J48" s="277">
        <v>0</v>
      </c>
      <c r="K48" s="278"/>
      <c r="L48" s="277">
        <v>0</v>
      </c>
      <c r="M48" s="277">
        <v>0</v>
      </c>
      <c r="N48" s="279"/>
      <c r="O48" s="277">
        <v>0</v>
      </c>
    </row>
    <row r="49" spans="1:15" s="252" customFormat="1" ht="49.5" customHeight="1" hidden="1">
      <c r="A49" s="273" t="s">
        <v>131</v>
      </c>
      <c r="B49" s="274" t="s">
        <v>132</v>
      </c>
      <c r="C49" s="275"/>
      <c r="D49" s="275"/>
      <c r="E49" s="275"/>
      <c r="F49" s="276" t="s">
        <v>131</v>
      </c>
      <c r="G49" s="277">
        <v>40</v>
      </c>
      <c r="H49" s="277"/>
      <c r="I49" s="277">
        <v>40</v>
      </c>
      <c r="J49" s="277">
        <v>40</v>
      </c>
      <c r="K49" s="278"/>
      <c r="L49" s="277">
        <v>40</v>
      </c>
      <c r="M49" s="277">
        <v>40</v>
      </c>
      <c r="N49" s="279"/>
      <c r="O49" s="277">
        <v>40</v>
      </c>
    </row>
    <row r="50" spans="1:15" s="252" customFormat="1" ht="99.75" customHeight="1">
      <c r="A50" s="273"/>
      <c r="B50" s="317" t="s">
        <v>133</v>
      </c>
      <c r="C50" s="318"/>
      <c r="D50" s="318"/>
      <c r="E50" s="318"/>
      <c r="F50" s="276" t="s">
        <v>129</v>
      </c>
      <c r="G50" s="277">
        <v>1</v>
      </c>
      <c r="H50" s="277">
        <v>0</v>
      </c>
      <c r="I50" s="277">
        <v>1</v>
      </c>
      <c r="J50" s="277">
        <v>1</v>
      </c>
      <c r="K50" s="278">
        <v>0</v>
      </c>
      <c r="L50" s="277">
        <v>1</v>
      </c>
      <c r="M50" s="277">
        <v>1</v>
      </c>
      <c r="N50" s="279">
        <v>0</v>
      </c>
      <c r="O50" s="277">
        <v>1</v>
      </c>
    </row>
    <row r="51" spans="1:15" s="252" customFormat="1" ht="51.75" customHeight="1">
      <c r="A51" s="287" t="s">
        <v>134</v>
      </c>
      <c r="B51" s="274" t="s">
        <v>135</v>
      </c>
      <c r="C51" s="275"/>
      <c r="D51" s="275"/>
      <c r="E51" s="275"/>
      <c r="F51" s="276" t="s">
        <v>134</v>
      </c>
      <c r="G51" s="277">
        <v>0</v>
      </c>
      <c r="H51" s="277">
        <v>0</v>
      </c>
      <c r="I51" s="277">
        <v>0</v>
      </c>
      <c r="J51" s="277">
        <v>0</v>
      </c>
      <c r="K51" s="278">
        <v>0</v>
      </c>
      <c r="L51" s="277">
        <v>0</v>
      </c>
      <c r="M51" s="277">
        <v>0</v>
      </c>
      <c r="N51" s="279">
        <v>0</v>
      </c>
      <c r="O51" s="277">
        <v>0</v>
      </c>
    </row>
    <row r="52" spans="1:15" s="252" customFormat="1" ht="57.75" customHeight="1" hidden="1">
      <c r="A52" s="273" t="s">
        <v>136</v>
      </c>
      <c r="B52" s="274" t="s">
        <v>137</v>
      </c>
      <c r="C52" s="275"/>
      <c r="D52" s="275"/>
      <c r="E52" s="275"/>
      <c r="F52" s="276" t="s">
        <v>136</v>
      </c>
      <c r="G52" s="277">
        <v>900</v>
      </c>
      <c r="H52" s="277"/>
      <c r="I52" s="277">
        <v>900</v>
      </c>
      <c r="J52" s="277">
        <v>900</v>
      </c>
      <c r="K52" s="278"/>
      <c r="L52" s="277">
        <v>900</v>
      </c>
      <c r="M52" s="277">
        <v>900</v>
      </c>
      <c r="N52" s="279"/>
      <c r="O52" s="277">
        <v>900</v>
      </c>
    </row>
    <row r="53" spans="1:15" s="252" customFormat="1" ht="109.5" customHeight="1">
      <c r="A53" s="287" t="s">
        <v>138</v>
      </c>
      <c r="B53" s="274" t="s">
        <v>139</v>
      </c>
      <c r="C53" s="275"/>
      <c r="D53" s="275"/>
      <c r="E53" s="275"/>
      <c r="F53" s="276" t="s">
        <v>138</v>
      </c>
      <c r="G53" s="277">
        <v>50228</v>
      </c>
      <c r="H53" s="277">
        <v>0</v>
      </c>
      <c r="I53" s="277">
        <v>50228</v>
      </c>
      <c r="J53" s="277">
        <v>50228</v>
      </c>
      <c r="K53" s="278">
        <v>0</v>
      </c>
      <c r="L53" s="277">
        <v>50228</v>
      </c>
      <c r="M53" s="277">
        <v>50228</v>
      </c>
      <c r="N53" s="279">
        <v>0</v>
      </c>
      <c r="O53" s="277">
        <v>50228</v>
      </c>
    </row>
    <row r="54" spans="1:15" s="252" customFormat="1" ht="87" customHeight="1" hidden="1">
      <c r="A54" s="273" t="s">
        <v>140</v>
      </c>
      <c r="B54" s="274" t="s">
        <v>141</v>
      </c>
      <c r="C54" s="275"/>
      <c r="D54" s="275"/>
      <c r="E54" s="275"/>
      <c r="F54" s="276" t="s">
        <v>140</v>
      </c>
      <c r="G54" s="277">
        <f>G55+G56</f>
        <v>18700</v>
      </c>
      <c r="H54" s="277"/>
      <c r="I54" s="277">
        <f>I55+I56</f>
        <v>18700</v>
      </c>
      <c r="J54" s="277"/>
      <c r="K54" s="278"/>
      <c r="L54" s="277"/>
      <c r="M54" s="277"/>
      <c r="N54" s="279"/>
      <c r="O54" s="277"/>
    </row>
    <row r="55" spans="1:15" s="252" customFormat="1" ht="82.5" customHeight="1" hidden="1">
      <c r="A55" s="319" t="s">
        <v>142</v>
      </c>
      <c r="B55" s="320" t="s">
        <v>143</v>
      </c>
      <c r="C55" s="321"/>
      <c r="D55" s="321"/>
      <c r="E55" s="321"/>
      <c r="F55" s="322" t="s">
        <v>142</v>
      </c>
      <c r="G55" s="299">
        <v>18640</v>
      </c>
      <c r="H55" s="299"/>
      <c r="I55" s="299">
        <v>18640</v>
      </c>
      <c r="J55" s="299"/>
      <c r="K55" s="300"/>
      <c r="L55" s="299"/>
      <c r="M55" s="299"/>
      <c r="N55" s="301"/>
      <c r="O55" s="299"/>
    </row>
    <row r="56" spans="1:15" s="252" customFormat="1" ht="96.75" customHeight="1" hidden="1">
      <c r="A56" s="319" t="s">
        <v>144</v>
      </c>
      <c r="B56" s="320" t="s">
        <v>145</v>
      </c>
      <c r="C56" s="321"/>
      <c r="D56" s="321"/>
      <c r="E56" s="321"/>
      <c r="F56" s="322" t="s">
        <v>144</v>
      </c>
      <c r="G56" s="299">
        <v>60</v>
      </c>
      <c r="H56" s="299"/>
      <c r="I56" s="299">
        <v>60</v>
      </c>
      <c r="J56" s="299"/>
      <c r="K56" s="300"/>
      <c r="L56" s="299"/>
      <c r="M56" s="299"/>
      <c r="N56" s="301"/>
      <c r="O56" s="299"/>
    </row>
    <row r="57" spans="1:15" s="252" customFormat="1" ht="71.25" customHeight="1" hidden="1">
      <c r="A57" s="273" t="s">
        <v>146</v>
      </c>
      <c r="B57" s="274" t="s">
        <v>147</v>
      </c>
      <c r="C57" s="275"/>
      <c r="D57" s="275"/>
      <c r="E57" s="275"/>
      <c r="F57" s="276" t="s">
        <v>146</v>
      </c>
      <c r="G57" s="277">
        <f>G58</f>
        <v>0</v>
      </c>
      <c r="H57" s="277"/>
      <c r="I57" s="277">
        <f>I58</f>
        <v>0</v>
      </c>
      <c r="J57" s="277"/>
      <c r="K57" s="278"/>
      <c r="L57" s="277"/>
      <c r="M57" s="277"/>
      <c r="N57" s="279"/>
      <c r="O57" s="277"/>
    </row>
    <row r="58" spans="1:15" s="252" customFormat="1" ht="49.5" customHeight="1" hidden="1">
      <c r="A58" s="319" t="s">
        <v>148</v>
      </c>
      <c r="B58" s="320" t="s">
        <v>149</v>
      </c>
      <c r="C58" s="321"/>
      <c r="D58" s="321"/>
      <c r="E58" s="321"/>
      <c r="F58" s="322" t="s">
        <v>148</v>
      </c>
      <c r="G58" s="299">
        <v>0</v>
      </c>
      <c r="H58" s="299"/>
      <c r="I58" s="299">
        <v>0</v>
      </c>
      <c r="J58" s="299"/>
      <c r="K58" s="300"/>
      <c r="L58" s="299"/>
      <c r="M58" s="299"/>
      <c r="N58" s="301"/>
      <c r="O58" s="299"/>
    </row>
    <row r="59" spans="1:15" s="252" customFormat="1" ht="49.5" customHeight="1">
      <c r="A59" s="287" t="s">
        <v>150</v>
      </c>
      <c r="B59" s="274" t="s">
        <v>151</v>
      </c>
      <c r="C59" s="275"/>
      <c r="D59" s="275"/>
      <c r="E59" s="275"/>
      <c r="F59" s="276" t="s">
        <v>150</v>
      </c>
      <c r="G59" s="277">
        <v>100</v>
      </c>
      <c r="H59" s="277">
        <v>0</v>
      </c>
      <c r="I59" s="277">
        <v>100</v>
      </c>
      <c r="J59" s="277">
        <v>100</v>
      </c>
      <c r="K59" s="278">
        <v>0</v>
      </c>
      <c r="L59" s="277">
        <v>100</v>
      </c>
      <c r="M59" s="277">
        <v>100</v>
      </c>
      <c r="N59" s="279">
        <v>0</v>
      </c>
      <c r="O59" s="277">
        <v>100</v>
      </c>
    </row>
    <row r="60" spans="1:15" s="252" customFormat="1" ht="67.5" customHeight="1" hidden="1">
      <c r="A60" s="273" t="s">
        <v>152</v>
      </c>
      <c r="B60" s="293" t="s">
        <v>153</v>
      </c>
      <c r="C60" s="294"/>
      <c r="D60" s="294"/>
      <c r="E60" s="294"/>
      <c r="F60" s="276" t="s">
        <v>152</v>
      </c>
      <c r="G60" s="277">
        <v>108</v>
      </c>
      <c r="H60" s="277"/>
      <c r="I60" s="277">
        <v>108</v>
      </c>
      <c r="J60" s="277">
        <v>108</v>
      </c>
      <c r="K60" s="278"/>
      <c r="L60" s="277">
        <v>108</v>
      </c>
      <c r="M60" s="277">
        <v>108</v>
      </c>
      <c r="N60" s="279"/>
      <c r="O60" s="277">
        <v>108</v>
      </c>
    </row>
    <row r="61" spans="1:15" s="252" customFormat="1" ht="124.5" customHeight="1">
      <c r="A61" s="287" t="s">
        <v>154</v>
      </c>
      <c r="B61" s="323" t="s">
        <v>277</v>
      </c>
      <c r="C61" s="324"/>
      <c r="D61" s="324"/>
      <c r="E61" s="324"/>
      <c r="F61" s="276" t="s">
        <v>155</v>
      </c>
      <c r="G61" s="277">
        <v>4306</v>
      </c>
      <c r="H61" s="277">
        <v>0</v>
      </c>
      <c r="I61" s="277">
        <v>4306</v>
      </c>
      <c r="J61" s="277">
        <v>4215</v>
      </c>
      <c r="K61" s="278">
        <v>0</v>
      </c>
      <c r="L61" s="277">
        <v>4215</v>
      </c>
      <c r="M61" s="277">
        <v>4062</v>
      </c>
      <c r="N61" s="279">
        <v>0</v>
      </c>
      <c r="O61" s="277">
        <v>4062</v>
      </c>
    </row>
    <row r="62" spans="1:15" s="252" customFormat="1" ht="69.75" customHeight="1" hidden="1">
      <c r="A62" s="292" t="s">
        <v>156</v>
      </c>
      <c r="B62" s="293" t="s">
        <v>157</v>
      </c>
      <c r="C62" s="294"/>
      <c r="D62" s="294"/>
      <c r="E62" s="294"/>
      <c r="F62" s="295" t="s">
        <v>156</v>
      </c>
      <c r="G62" s="296">
        <v>14000</v>
      </c>
      <c r="H62" s="296"/>
      <c r="I62" s="296">
        <v>14000</v>
      </c>
      <c r="J62" s="296">
        <v>14000</v>
      </c>
      <c r="K62" s="297"/>
      <c r="L62" s="296">
        <v>14000</v>
      </c>
      <c r="M62" s="296">
        <v>14000</v>
      </c>
      <c r="N62" s="298"/>
      <c r="O62" s="296">
        <v>14000</v>
      </c>
    </row>
    <row r="63" spans="1:15" s="291" customFormat="1" ht="36" customHeight="1">
      <c r="A63" s="305" t="s">
        <v>158</v>
      </c>
      <c r="B63" s="325" t="s">
        <v>159</v>
      </c>
      <c r="C63" s="326"/>
      <c r="D63" s="326"/>
      <c r="E63" s="326"/>
      <c r="F63" s="308" t="s">
        <v>158</v>
      </c>
      <c r="G63" s="327">
        <v>3277</v>
      </c>
      <c r="H63" s="327">
        <v>0</v>
      </c>
      <c r="I63" s="327">
        <v>3277</v>
      </c>
      <c r="J63" s="327">
        <v>3277</v>
      </c>
      <c r="K63" s="328">
        <v>0</v>
      </c>
      <c r="L63" s="327">
        <v>3277</v>
      </c>
      <c r="M63" s="327">
        <v>3277</v>
      </c>
      <c r="N63" s="329">
        <v>0</v>
      </c>
      <c r="O63" s="327">
        <v>3277</v>
      </c>
    </row>
    <row r="64" spans="1:15" s="252" customFormat="1" ht="24.75" customHeight="1" hidden="1">
      <c r="A64" s="292" t="s">
        <v>160</v>
      </c>
      <c r="B64" s="293" t="s">
        <v>161</v>
      </c>
      <c r="C64" s="294"/>
      <c r="D64" s="294"/>
      <c r="E64" s="294"/>
      <c r="F64" s="295" t="s">
        <v>160</v>
      </c>
      <c r="G64" s="296">
        <v>8086</v>
      </c>
      <c r="H64" s="296"/>
      <c r="I64" s="296">
        <v>8086</v>
      </c>
      <c r="J64" s="296">
        <v>8086</v>
      </c>
      <c r="K64" s="297"/>
      <c r="L64" s="296">
        <v>8086</v>
      </c>
      <c r="M64" s="296">
        <v>8086</v>
      </c>
      <c r="N64" s="298"/>
      <c r="O64" s="296">
        <v>8086</v>
      </c>
    </row>
    <row r="65" spans="1:15" s="291" customFormat="1" ht="36" customHeight="1">
      <c r="A65" s="305"/>
      <c r="B65" s="325" t="s">
        <v>162</v>
      </c>
      <c r="C65" s="326"/>
      <c r="D65" s="326"/>
      <c r="E65" s="326"/>
      <c r="F65" s="308" t="s">
        <v>163</v>
      </c>
      <c r="G65" s="327">
        <v>0</v>
      </c>
      <c r="H65" s="327">
        <v>0</v>
      </c>
      <c r="I65" s="327">
        <v>0</v>
      </c>
      <c r="J65" s="327">
        <v>0</v>
      </c>
      <c r="K65" s="328">
        <v>0</v>
      </c>
      <c r="L65" s="327">
        <v>0</v>
      </c>
      <c r="M65" s="327">
        <v>0</v>
      </c>
      <c r="N65" s="329">
        <v>0</v>
      </c>
      <c r="O65" s="327">
        <v>0</v>
      </c>
    </row>
    <row r="66" spans="1:15" s="291" customFormat="1" ht="36" customHeight="1">
      <c r="A66" s="305" t="s">
        <v>164</v>
      </c>
      <c r="B66" s="325" t="s">
        <v>165</v>
      </c>
      <c r="C66" s="326"/>
      <c r="D66" s="326"/>
      <c r="E66" s="326"/>
      <c r="F66" s="308" t="s">
        <v>164</v>
      </c>
      <c r="G66" s="327">
        <v>23050</v>
      </c>
      <c r="H66" s="327">
        <v>0</v>
      </c>
      <c r="I66" s="327">
        <v>23050</v>
      </c>
      <c r="J66" s="327">
        <v>19100</v>
      </c>
      <c r="K66" s="328">
        <v>0</v>
      </c>
      <c r="L66" s="327">
        <v>19100</v>
      </c>
      <c r="M66" s="327">
        <v>15700</v>
      </c>
      <c r="N66" s="329">
        <v>0</v>
      </c>
      <c r="O66" s="327">
        <v>15700</v>
      </c>
    </row>
    <row r="67" spans="1:15" s="252" customFormat="1" ht="42.75" customHeight="1" hidden="1">
      <c r="A67" s="292" t="s">
        <v>166</v>
      </c>
      <c r="B67" s="293" t="s">
        <v>167</v>
      </c>
      <c r="C67" s="294"/>
      <c r="D67" s="294"/>
      <c r="E67" s="294"/>
      <c r="F67" s="295" t="s">
        <v>166</v>
      </c>
      <c r="G67" s="296">
        <v>0</v>
      </c>
      <c r="H67" s="296"/>
      <c r="I67" s="296">
        <v>0</v>
      </c>
      <c r="J67" s="296">
        <v>0</v>
      </c>
      <c r="K67" s="297"/>
      <c r="L67" s="296">
        <v>0</v>
      </c>
      <c r="M67" s="296">
        <v>0</v>
      </c>
      <c r="N67" s="298"/>
      <c r="O67" s="296">
        <v>0</v>
      </c>
    </row>
    <row r="68" spans="1:15" s="252" customFormat="1" ht="83.25" customHeight="1" hidden="1">
      <c r="A68" s="273" t="s">
        <v>168</v>
      </c>
      <c r="B68" s="293" t="s">
        <v>169</v>
      </c>
      <c r="C68" s="294"/>
      <c r="D68" s="294"/>
      <c r="E68" s="294"/>
      <c r="F68" s="276" t="s">
        <v>168</v>
      </c>
      <c r="G68" s="296">
        <v>1800</v>
      </c>
      <c r="H68" s="296"/>
      <c r="I68" s="296">
        <v>1800</v>
      </c>
      <c r="J68" s="296">
        <v>1800</v>
      </c>
      <c r="K68" s="297"/>
      <c r="L68" s="296">
        <v>1800</v>
      </c>
      <c r="M68" s="296">
        <v>1800</v>
      </c>
      <c r="N68" s="298"/>
      <c r="O68" s="296">
        <v>1800</v>
      </c>
    </row>
    <row r="69" spans="1:15" s="291" customFormat="1" ht="31.5" customHeight="1" thickBot="1">
      <c r="A69" s="287" t="s">
        <v>170</v>
      </c>
      <c r="B69" s="288" t="s">
        <v>171</v>
      </c>
      <c r="C69" s="289"/>
      <c r="D69" s="289"/>
      <c r="E69" s="289"/>
      <c r="F69" s="290" t="s">
        <v>170</v>
      </c>
      <c r="G69" s="302">
        <v>22000</v>
      </c>
      <c r="H69" s="302">
        <v>0</v>
      </c>
      <c r="I69" s="302">
        <v>22000</v>
      </c>
      <c r="J69" s="302">
        <v>24000</v>
      </c>
      <c r="K69" s="303">
        <v>0</v>
      </c>
      <c r="L69" s="302">
        <v>24000</v>
      </c>
      <c r="M69" s="302">
        <v>26000</v>
      </c>
      <c r="N69" s="304">
        <v>0</v>
      </c>
      <c r="O69" s="302">
        <v>26000</v>
      </c>
    </row>
    <row r="70" spans="1:15" s="252" customFormat="1" ht="96.75" customHeight="1" hidden="1">
      <c r="A70" s="292" t="s">
        <v>172</v>
      </c>
      <c r="B70" s="293" t="s">
        <v>173</v>
      </c>
      <c r="C70" s="294"/>
      <c r="D70" s="294"/>
      <c r="E70" s="294"/>
      <c r="F70" s="295" t="s">
        <v>172</v>
      </c>
      <c r="G70" s="296">
        <v>100</v>
      </c>
      <c r="H70" s="296"/>
      <c r="I70" s="296">
        <v>100</v>
      </c>
      <c r="J70" s="296">
        <v>100</v>
      </c>
      <c r="K70" s="297"/>
      <c r="L70" s="296">
        <v>100</v>
      </c>
      <c r="M70" s="296">
        <v>100</v>
      </c>
      <c r="N70" s="298"/>
      <c r="O70" s="296">
        <v>100</v>
      </c>
    </row>
    <row r="71" spans="1:15" s="252" customFormat="1" ht="84.75" customHeight="1" hidden="1">
      <c r="A71" s="292" t="s">
        <v>174</v>
      </c>
      <c r="B71" s="293" t="s">
        <v>175</v>
      </c>
      <c r="C71" s="294"/>
      <c r="D71" s="294"/>
      <c r="E71" s="294"/>
      <c r="F71" s="295" t="s">
        <v>174</v>
      </c>
      <c r="G71" s="296">
        <v>10</v>
      </c>
      <c r="H71" s="296"/>
      <c r="I71" s="296">
        <v>10</v>
      </c>
      <c r="J71" s="296">
        <v>10</v>
      </c>
      <c r="K71" s="297"/>
      <c r="L71" s="296">
        <v>10</v>
      </c>
      <c r="M71" s="296">
        <v>10</v>
      </c>
      <c r="N71" s="298"/>
      <c r="O71" s="296">
        <v>10</v>
      </c>
    </row>
    <row r="72" spans="1:15" s="252" customFormat="1" ht="81" customHeight="1" hidden="1">
      <c r="A72" s="292" t="s">
        <v>176</v>
      </c>
      <c r="B72" s="293" t="s">
        <v>177</v>
      </c>
      <c r="C72" s="294"/>
      <c r="D72" s="294"/>
      <c r="E72" s="294"/>
      <c r="F72" s="295" t="s">
        <v>176</v>
      </c>
      <c r="G72" s="296">
        <v>200</v>
      </c>
      <c r="H72" s="296"/>
      <c r="I72" s="296">
        <v>200</v>
      </c>
      <c r="J72" s="296">
        <v>200</v>
      </c>
      <c r="K72" s="297"/>
      <c r="L72" s="296">
        <v>200</v>
      </c>
      <c r="M72" s="296">
        <v>200</v>
      </c>
      <c r="N72" s="298"/>
      <c r="O72" s="296">
        <v>200</v>
      </c>
    </row>
    <row r="73" spans="1:15" s="252" customFormat="1" ht="49.5" customHeight="1" hidden="1">
      <c r="A73" s="292" t="s">
        <v>178</v>
      </c>
      <c r="B73" s="293" t="s">
        <v>179</v>
      </c>
      <c r="C73" s="294"/>
      <c r="D73" s="294"/>
      <c r="E73" s="294"/>
      <c r="F73" s="295" t="s">
        <v>178</v>
      </c>
      <c r="G73" s="296">
        <v>500</v>
      </c>
      <c r="H73" s="296"/>
      <c r="I73" s="296">
        <v>500</v>
      </c>
      <c r="J73" s="296">
        <v>500</v>
      </c>
      <c r="K73" s="297"/>
      <c r="L73" s="296">
        <v>500</v>
      </c>
      <c r="M73" s="296">
        <v>500</v>
      </c>
      <c r="N73" s="298"/>
      <c r="O73" s="296">
        <v>500</v>
      </c>
    </row>
    <row r="74" spans="1:15" s="252" customFormat="1" ht="77.25" customHeight="1" hidden="1">
      <c r="A74" s="292" t="s">
        <v>180</v>
      </c>
      <c r="B74" s="293" t="s">
        <v>181</v>
      </c>
      <c r="C74" s="294"/>
      <c r="D74" s="294"/>
      <c r="E74" s="294"/>
      <c r="F74" s="295" t="s">
        <v>180</v>
      </c>
      <c r="G74" s="296">
        <v>5</v>
      </c>
      <c r="H74" s="296"/>
      <c r="I74" s="296">
        <v>5</v>
      </c>
      <c r="J74" s="296">
        <v>5</v>
      </c>
      <c r="K74" s="297"/>
      <c r="L74" s="296">
        <v>5</v>
      </c>
      <c r="M74" s="296">
        <v>5</v>
      </c>
      <c r="N74" s="298"/>
      <c r="O74" s="296">
        <v>5</v>
      </c>
    </row>
    <row r="75" spans="1:15" s="252" customFormat="1" ht="54.75" customHeight="1" hidden="1">
      <c r="A75" s="292" t="s">
        <v>182</v>
      </c>
      <c r="B75" s="293" t="s">
        <v>183</v>
      </c>
      <c r="C75" s="294"/>
      <c r="D75" s="294"/>
      <c r="E75" s="294"/>
      <c r="F75" s="295" t="s">
        <v>182</v>
      </c>
      <c r="G75" s="296">
        <v>0</v>
      </c>
      <c r="H75" s="296"/>
      <c r="I75" s="296">
        <v>0</v>
      </c>
      <c r="J75" s="296">
        <v>0</v>
      </c>
      <c r="K75" s="297"/>
      <c r="L75" s="296">
        <v>0</v>
      </c>
      <c r="M75" s="296">
        <v>0</v>
      </c>
      <c r="N75" s="298"/>
      <c r="O75" s="296">
        <v>0</v>
      </c>
    </row>
    <row r="76" spans="1:15" s="252" customFormat="1" ht="60.75" customHeight="1" hidden="1">
      <c r="A76" s="292" t="s">
        <v>184</v>
      </c>
      <c r="B76" s="293" t="s">
        <v>185</v>
      </c>
      <c r="C76" s="294"/>
      <c r="D76" s="294"/>
      <c r="E76" s="294"/>
      <c r="F76" s="295" t="s">
        <v>184</v>
      </c>
      <c r="G76" s="296">
        <v>0</v>
      </c>
      <c r="H76" s="296"/>
      <c r="I76" s="296">
        <v>0</v>
      </c>
      <c r="J76" s="296">
        <v>0</v>
      </c>
      <c r="K76" s="297"/>
      <c r="L76" s="296">
        <v>0</v>
      </c>
      <c r="M76" s="296">
        <v>0</v>
      </c>
      <c r="N76" s="298"/>
      <c r="O76" s="296">
        <v>0</v>
      </c>
    </row>
    <row r="77" spans="1:15" s="252" customFormat="1" ht="54.75" customHeight="1" hidden="1">
      <c r="A77" s="292" t="s">
        <v>186</v>
      </c>
      <c r="B77" s="293" t="s">
        <v>187</v>
      </c>
      <c r="C77" s="294"/>
      <c r="D77" s="294"/>
      <c r="E77" s="294"/>
      <c r="F77" s="295" t="s">
        <v>186</v>
      </c>
      <c r="G77" s="296">
        <v>0</v>
      </c>
      <c r="H77" s="296"/>
      <c r="I77" s="296">
        <v>0</v>
      </c>
      <c r="J77" s="296">
        <v>0</v>
      </c>
      <c r="K77" s="297"/>
      <c r="L77" s="296">
        <v>0</v>
      </c>
      <c r="M77" s="296">
        <v>0</v>
      </c>
      <c r="N77" s="298"/>
      <c r="O77" s="296">
        <v>0</v>
      </c>
    </row>
    <row r="78" spans="1:15" s="252" customFormat="1" ht="58.5" customHeight="1" hidden="1">
      <c r="A78" s="292" t="s">
        <v>188</v>
      </c>
      <c r="B78" s="293" t="s">
        <v>189</v>
      </c>
      <c r="C78" s="294"/>
      <c r="D78" s="294"/>
      <c r="E78" s="294"/>
      <c r="F78" s="295" t="s">
        <v>188</v>
      </c>
      <c r="G78" s="296">
        <v>0</v>
      </c>
      <c r="H78" s="296"/>
      <c r="I78" s="296">
        <v>0</v>
      </c>
      <c r="J78" s="296">
        <v>0</v>
      </c>
      <c r="K78" s="297"/>
      <c r="L78" s="296">
        <v>0</v>
      </c>
      <c r="M78" s="296">
        <v>0</v>
      </c>
      <c r="N78" s="298"/>
      <c r="O78" s="296">
        <v>0</v>
      </c>
    </row>
    <row r="79" spans="1:15" s="252" customFormat="1" ht="48" customHeight="1" hidden="1">
      <c r="A79" s="292" t="s">
        <v>190</v>
      </c>
      <c r="B79" s="293" t="s">
        <v>191</v>
      </c>
      <c r="C79" s="294"/>
      <c r="D79" s="294"/>
      <c r="E79" s="294"/>
      <c r="F79" s="295" t="s">
        <v>190</v>
      </c>
      <c r="G79" s="296">
        <v>0</v>
      </c>
      <c r="H79" s="296"/>
      <c r="I79" s="296">
        <v>0</v>
      </c>
      <c r="J79" s="296">
        <v>0</v>
      </c>
      <c r="K79" s="297"/>
      <c r="L79" s="296">
        <v>0</v>
      </c>
      <c r="M79" s="296">
        <v>0</v>
      </c>
      <c r="N79" s="298"/>
      <c r="O79" s="296">
        <v>0</v>
      </c>
    </row>
    <row r="80" spans="1:15" s="252" customFormat="1" ht="97.5" customHeight="1" hidden="1">
      <c r="A80" s="292" t="s">
        <v>192</v>
      </c>
      <c r="B80" s="293" t="s">
        <v>193</v>
      </c>
      <c r="C80" s="294"/>
      <c r="D80" s="294"/>
      <c r="E80" s="294"/>
      <c r="F80" s="295" t="s">
        <v>192</v>
      </c>
      <c r="G80" s="296">
        <v>0</v>
      </c>
      <c r="H80" s="296"/>
      <c r="I80" s="296">
        <v>0</v>
      </c>
      <c r="J80" s="296">
        <v>0</v>
      </c>
      <c r="K80" s="297"/>
      <c r="L80" s="296">
        <v>0</v>
      </c>
      <c r="M80" s="296">
        <v>0</v>
      </c>
      <c r="N80" s="298"/>
      <c r="O80" s="296">
        <v>0</v>
      </c>
    </row>
    <row r="81" spans="1:15" s="252" customFormat="1" ht="42" customHeight="1" hidden="1">
      <c r="A81" s="292" t="s">
        <v>194</v>
      </c>
      <c r="B81" s="293" t="s">
        <v>195</v>
      </c>
      <c r="C81" s="294"/>
      <c r="D81" s="294"/>
      <c r="E81" s="294"/>
      <c r="F81" s="295" t="s">
        <v>194</v>
      </c>
      <c r="G81" s="296">
        <v>0</v>
      </c>
      <c r="H81" s="296"/>
      <c r="I81" s="296">
        <v>0</v>
      </c>
      <c r="J81" s="296">
        <v>0</v>
      </c>
      <c r="K81" s="297"/>
      <c r="L81" s="296">
        <v>0</v>
      </c>
      <c r="M81" s="296">
        <v>0</v>
      </c>
      <c r="N81" s="298"/>
      <c r="O81" s="296">
        <v>0</v>
      </c>
    </row>
    <row r="82" spans="1:15" s="252" customFormat="1" ht="57.75" customHeight="1" hidden="1">
      <c r="A82" s="292" t="s">
        <v>196</v>
      </c>
      <c r="B82" s="293" t="s">
        <v>197</v>
      </c>
      <c r="C82" s="294"/>
      <c r="D82" s="294"/>
      <c r="E82" s="294"/>
      <c r="F82" s="295" t="s">
        <v>196</v>
      </c>
      <c r="G82" s="296">
        <v>5879</v>
      </c>
      <c r="H82" s="296"/>
      <c r="I82" s="296">
        <v>5879</v>
      </c>
      <c r="J82" s="296">
        <v>5879</v>
      </c>
      <c r="K82" s="297"/>
      <c r="L82" s="296">
        <v>5879</v>
      </c>
      <c r="M82" s="296">
        <v>5879</v>
      </c>
      <c r="N82" s="298"/>
      <c r="O82" s="296">
        <v>5879</v>
      </c>
    </row>
    <row r="83" spans="1:15" s="252" customFormat="1" ht="45.75" customHeight="1" hidden="1">
      <c r="A83" s="292" t="s">
        <v>198</v>
      </c>
      <c r="B83" s="293" t="s">
        <v>199</v>
      </c>
      <c r="C83" s="294"/>
      <c r="D83" s="294"/>
      <c r="E83" s="294"/>
      <c r="F83" s="295" t="s">
        <v>198</v>
      </c>
      <c r="G83" s="296">
        <v>0</v>
      </c>
      <c r="H83" s="296"/>
      <c r="I83" s="296">
        <v>0</v>
      </c>
      <c r="J83" s="296">
        <v>0</v>
      </c>
      <c r="K83" s="297"/>
      <c r="L83" s="296">
        <v>0</v>
      </c>
      <c r="M83" s="296">
        <v>0</v>
      </c>
      <c r="N83" s="298"/>
      <c r="O83" s="296">
        <v>0</v>
      </c>
    </row>
    <row r="84" spans="1:15" s="252" customFormat="1" ht="39.75" customHeight="1" hidden="1" thickBot="1">
      <c r="A84" s="330" t="s">
        <v>200</v>
      </c>
      <c r="B84" s="293" t="s">
        <v>201</v>
      </c>
      <c r="C84" s="294"/>
      <c r="D84" s="294"/>
      <c r="E84" s="294"/>
      <c r="F84" s="295" t="s">
        <v>200</v>
      </c>
      <c r="G84" s="296">
        <v>1000</v>
      </c>
      <c r="H84" s="296"/>
      <c r="I84" s="296">
        <v>1000</v>
      </c>
      <c r="J84" s="296">
        <v>1000</v>
      </c>
      <c r="K84" s="297"/>
      <c r="L84" s="296">
        <v>1000</v>
      </c>
      <c r="M84" s="296">
        <v>1000</v>
      </c>
      <c r="N84" s="298"/>
      <c r="O84" s="296">
        <v>1000</v>
      </c>
    </row>
    <row r="85" spans="1:15" s="252" customFormat="1" ht="24.75" customHeight="1" hidden="1" thickBot="1" thickTop="1">
      <c r="A85" s="331"/>
      <c r="B85" s="325" t="s">
        <v>202</v>
      </c>
      <c r="C85" s="326"/>
      <c r="D85" s="326"/>
      <c r="E85" s="326"/>
      <c r="F85" s="295"/>
      <c r="G85" s="327">
        <f>SUM(G11)</f>
        <v>760388</v>
      </c>
      <c r="H85" s="327"/>
      <c r="I85" s="327">
        <f>SUM(I11)</f>
        <v>760388</v>
      </c>
      <c r="J85" s="327">
        <f>SUM(J11)</f>
        <v>791142</v>
      </c>
      <c r="K85" s="328"/>
      <c r="L85" s="327">
        <f>SUM(L11)</f>
        <v>791142</v>
      </c>
      <c r="M85" s="327">
        <f>SUM(M11)</f>
        <v>816067</v>
      </c>
      <c r="N85" s="329"/>
      <c r="O85" s="327">
        <f>SUM(O11)</f>
        <v>816067</v>
      </c>
    </row>
    <row r="86" spans="1:15" s="252" customFormat="1" ht="99" customHeight="1" thickBot="1" thickTop="1">
      <c r="A86" s="331"/>
      <c r="B86" s="332" t="s">
        <v>203</v>
      </c>
      <c r="C86" s="333"/>
      <c r="D86" s="333"/>
      <c r="E86" s="333"/>
      <c r="F86" s="308" t="s">
        <v>204</v>
      </c>
      <c r="G86" s="327">
        <v>0</v>
      </c>
      <c r="H86" s="327">
        <v>0</v>
      </c>
      <c r="I86" s="327">
        <v>0</v>
      </c>
      <c r="J86" s="327">
        <v>0</v>
      </c>
      <c r="K86" s="328">
        <v>0</v>
      </c>
      <c r="L86" s="327">
        <v>0</v>
      </c>
      <c r="M86" s="327">
        <v>0</v>
      </c>
      <c r="N86" s="329">
        <v>0</v>
      </c>
      <c r="O86" s="327">
        <v>0</v>
      </c>
    </row>
    <row r="87" spans="1:15" s="252" customFormat="1" ht="54" customHeight="1" thickBot="1" thickTop="1">
      <c r="A87" s="331"/>
      <c r="B87" s="332" t="s">
        <v>205</v>
      </c>
      <c r="C87" s="333"/>
      <c r="D87" s="333"/>
      <c r="E87" s="333"/>
      <c r="F87" s="308" t="s">
        <v>206</v>
      </c>
      <c r="G87" s="327">
        <v>0</v>
      </c>
      <c r="H87" s="327">
        <v>0</v>
      </c>
      <c r="I87" s="327">
        <v>0</v>
      </c>
      <c r="J87" s="327">
        <v>0</v>
      </c>
      <c r="K87" s="328">
        <v>0</v>
      </c>
      <c r="L87" s="327">
        <v>0</v>
      </c>
      <c r="M87" s="327">
        <v>0</v>
      </c>
      <c r="N87" s="329">
        <v>0</v>
      </c>
      <c r="O87" s="327">
        <v>0</v>
      </c>
    </row>
    <row r="88" spans="1:15" s="252" customFormat="1" ht="54" customHeight="1" thickBot="1" thickTop="1">
      <c r="A88" s="331"/>
      <c r="B88" s="332" t="s">
        <v>207</v>
      </c>
      <c r="C88" s="333"/>
      <c r="D88" s="333"/>
      <c r="E88" s="333"/>
      <c r="F88" s="290" t="s">
        <v>208</v>
      </c>
      <c r="G88" s="334">
        <f>G89+G101</f>
        <v>1443241.7</v>
      </c>
      <c r="H88" s="334">
        <v>28963.7</v>
      </c>
      <c r="I88" s="334">
        <f>I89+I101</f>
        <v>1472205.4000000001</v>
      </c>
      <c r="J88" s="334">
        <f>J89+J101</f>
        <v>1498566.3</v>
      </c>
      <c r="K88" s="335"/>
      <c r="L88" s="334">
        <f>L89+L101</f>
        <v>1559401.4000000001</v>
      </c>
      <c r="M88" s="334">
        <f>M89+M101</f>
        <v>1588960.7</v>
      </c>
      <c r="N88" s="336">
        <v>66113.3</v>
      </c>
      <c r="O88" s="334">
        <f>O89+O101</f>
        <v>1655074</v>
      </c>
    </row>
    <row r="89" spans="1:15" s="252" customFormat="1" ht="42" customHeight="1" thickBot="1" thickTop="1">
      <c r="A89" s="309" t="s">
        <v>208</v>
      </c>
      <c r="B89" s="288" t="s">
        <v>209</v>
      </c>
      <c r="C89" s="289"/>
      <c r="D89" s="289"/>
      <c r="E89" s="289"/>
      <c r="F89" s="290" t="s">
        <v>210</v>
      </c>
      <c r="G89" s="268">
        <f>G93+G98+G99+G100</f>
        <v>1443241.7</v>
      </c>
      <c r="H89" s="268">
        <f>SUM(H93:H100)</f>
        <v>28963.699999999997</v>
      </c>
      <c r="I89" s="268">
        <f>I93+I98+I99+I100</f>
        <v>1472205.4000000001</v>
      </c>
      <c r="J89" s="268">
        <f>J93+J98+J99+J100</f>
        <v>1498566.3</v>
      </c>
      <c r="K89" s="269">
        <f>SUM(K95:K100)</f>
        <v>60835.1</v>
      </c>
      <c r="L89" s="268">
        <f>L93+L98+L99+L100</f>
        <v>1559401.4000000001</v>
      </c>
      <c r="M89" s="268">
        <f>M93+M98+M99+M100</f>
        <v>1588960.7</v>
      </c>
      <c r="N89" s="270">
        <f>SUM(N95:N100)</f>
        <v>66113.3</v>
      </c>
      <c r="O89" s="268">
        <f>O93+O98+O99+O100</f>
        <v>1655074</v>
      </c>
    </row>
    <row r="90" spans="1:15" s="252" customFormat="1" ht="74.25" customHeight="1" hidden="1" thickTop="1">
      <c r="A90" s="273" t="s">
        <v>211</v>
      </c>
      <c r="B90" s="274" t="s">
        <v>212</v>
      </c>
      <c r="C90" s="275"/>
      <c r="D90" s="275"/>
      <c r="E90" s="275"/>
      <c r="F90" s="276" t="s">
        <v>211</v>
      </c>
      <c r="G90" s="277">
        <v>0</v>
      </c>
      <c r="H90" s="277"/>
      <c r="I90" s="277">
        <v>0</v>
      </c>
      <c r="J90" s="277">
        <v>0</v>
      </c>
      <c r="K90" s="278"/>
      <c r="L90" s="277">
        <v>0</v>
      </c>
      <c r="M90" s="277">
        <v>0</v>
      </c>
      <c r="N90" s="279"/>
      <c r="O90" s="277">
        <v>0</v>
      </c>
    </row>
    <row r="91" spans="1:15" s="252" customFormat="1" ht="34.5" customHeight="1" hidden="1">
      <c r="A91" s="273" t="s">
        <v>213</v>
      </c>
      <c r="B91" s="274" t="s">
        <v>214</v>
      </c>
      <c r="C91" s="275"/>
      <c r="D91" s="275"/>
      <c r="E91" s="275"/>
      <c r="F91" s="276" t="s">
        <v>213</v>
      </c>
      <c r="G91" s="277">
        <v>198867</v>
      </c>
      <c r="H91" s="277"/>
      <c r="I91" s="277">
        <v>198867</v>
      </c>
      <c r="J91" s="277">
        <v>198867</v>
      </c>
      <c r="K91" s="278"/>
      <c r="L91" s="277">
        <v>198867</v>
      </c>
      <c r="M91" s="277">
        <v>198867</v>
      </c>
      <c r="N91" s="279"/>
      <c r="O91" s="277">
        <v>198867</v>
      </c>
    </row>
    <row r="92" spans="1:15" s="252" customFormat="1" ht="16.5" customHeight="1" thickTop="1">
      <c r="A92" s="273"/>
      <c r="B92" s="317" t="s">
        <v>29</v>
      </c>
      <c r="C92" s="318"/>
      <c r="D92" s="318"/>
      <c r="E92" s="318"/>
      <c r="F92" s="276"/>
      <c r="G92" s="277"/>
      <c r="H92" s="277"/>
      <c r="I92" s="277"/>
      <c r="J92" s="277"/>
      <c r="K92" s="278"/>
      <c r="L92" s="277"/>
      <c r="M92" s="277"/>
      <c r="N92" s="279"/>
      <c r="O92" s="277"/>
    </row>
    <row r="93" spans="1:15" s="252" customFormat="1" ht="47.25" customHeight="1">
      <c r="A93" s="273"/>
      <c r="B93" s="317" t="s">
        <v>215</v>
      </c>
      <c r="C93" s="318"/>
      <c r="D93" s="318"/>
      <c r="E93" s="318"/>
      <c r="F93" s="276" t="s">
        <v>216</v>
      </c>
      <c r="G93" s="277">
        <f>SUM(G95:G97)</f>
        <v>754005.4</v>
      </c>
      <c r="H93" s="277">
        <v>0</v>
      </c>
      <c r="I93" s="277">
        <f>SUM(I95:I97)</f>
        <v>754005.4</v>
      </c>
      <c r="J93" s="277">
        <f>SUM(J95:J97)</f>
        <v>827146.3</v>
      </c>
      <c r="K93" s="278">
        <v>0</v>
      </c>
      <c r="L93" s="277">
        <f>SUM(L95:L97)</f>
        <v>827146.3</v>
      </c>
      <c r="M93" s="277">
        <f>SUM(M95:M97)</f>
        <v>918421.6</v>
      </c>
      <c r="N93" s="279">
        <v>0</v>
      </c>
      <c r="O93" s="277">
        <f>SUM(O95:O97)</f>
        <v>918421.6</v>
      </c>
    </row>
    <row r="94" spans="1:15" s="252" customFormat="1" ht="19.5" customHeight="1">
      <c r="A94" s="273"/>
      <c r="B94" s="317" t="s">
        <v>29</v>
      </c>
      <c r="C94" s="318"/>
      <c r="D94" s="318"/>
      <c r="E94" s="318"/>
      <c r="F94" s="276"/>
      <c r="G94" s="277"/>
      <c r="H94" s="277"/>
      <c r="I94" s="277"/>
      <c r="J94" s="277"/>
      <c r="K94" s="278"/>
      <c r="L94" s="277"/>
      <c r="M94" s="277"/>
      <c r="N94" s="279"/>
      <c r="O94" s="277"/>
    </row>
    <row r="95" spans="1:15" s="252" customFormat="1" ht="47.25" customHeight="1">
      <c r="A95" s="273"/>
      <c r="B95" s="337" t="s">
        <v>217</v>
      </c>
      <c r="C95" s="318"/>
      <c r="D95" s="318"/>
      <c r="E95" s="318"/>
      <c r="F95" s="338" t="s">
        <v>218</v>
      </c>
      <c r="G95" s="277">
        <v>612750.9</v>
      </c>
      <c r="H95" s="277">
        <v>0</v>
      </c>
      <c r="I95" s="277">
        <v>612750.9</v>
      </c>
      <c r="J95" s="277">
        <v>669194.9</v>
      </c>
      <c r="K95" s="278">
        <v>0</v>
      </c>
      <c r="L95" s="277">
        <v>669194.9</v>
      </c>
      <c r="M95" s="277">
        <v>735406.9</v>
      </c>
      <c r="N95" s="279">
        <v>0</v>
      </c>
      <c r="O95" s="277">
        <v>735406.9</v>
      </c>
    </row>
    <row r="96" spans="1:15" s="252" customFormat="1" ht="47.25" customHeight="1">
      <c r="A96" s="273"/>
      <c r="B96" s="337" t="s">
        <v>219</v>
      </c>
      <c r="C96" s="318"/>
      <c r="D96" s="318"/>
      <c r="E96" s="318"/>
      <c r="F96" s="338" t="s">
        <v>220</v>
      </c>
      <c r="G96" s="277">
        <v>81102.5</v>
      </c>
      <c r="H96" s="277">
        <v>0</v>
      </c>
      <c r="I96" s="277">
        <v>81102.5</v>
      </c>
      <c r="J96" s="277">
        <v>82761.5</v>
      </c>
      <c r="K96" s="278">
        <v>0</v>
      </c>
      <c r="L96" s="277">
        <v>82761.5</v>
      </c>
      <c r="M96" s="277">
        <v>82761.5</v>
      </c>
      <c r="N96" s="279">
        <v>0</v>
      </c>
      <c r="O96" s="277">
        <v>82761.5</v>
      </c>
    </row>
    <row r="97" spans="1:15" s="252" customFormat="1" ht="44.25" customHeight="1">
      <c r="A97" s="273"/>
      <c r="B97" s="337" t="s">
        <v>221</v>
      </c>
      <c r="C97" s="318"/>
      <c r="D97" s="318"/>
      <c r="E97" s="318"/>
      <c r="F97" s="339" t="s">
        <v>222</v>
      </c>
      <c r="G97" s="277">
        <v>60152</v>
      </c>
      <c r="H97" s="277">
        <v>0</v>
      </c>
      <c r="I97" s="277">
        <v>60152</v>
      </c>
      <c r="J97" s="277">
        <v>75189.9</v>
      </c>
      <c r="K97" s="278">
        <v>0</v>
      </c>
      <c r="L97" s="277">
        <v>75189.9</v>
      </c>
      <c r="M97" s="277">
        <v>100253.2</v>
      </c>
      <c r="N97" s="279">
        <v>0</v>
      </c>
      <c r="O97" s="277">
        <v>100253.2</v>
      </c>
    </row>
    <row r="98" spans="1:15" s="252" customFormat="1" ht="39" customHeight="1">
      <c r="A98" s="273"/>
      <c r="B98" s="317" t="s">
        <v>268</v>
      </c>
      <c r="C98" s="318"/>
      <c r="D98" s="318"/>
      <c r="E98" s="318"/>
      <c r="F98" s="276" t="s">
        <v>269</v>
      </c>
      <c r="G98" s="277">
        <v>59458.9</v>
      </c>
      <c r="H98" s="277">
        <v>25141.8</v>
      </c>
      <c r="I98" s="277">
        <v>84600.7</v>
      </c>
      <c r="J98" s="277">
        <v>44823.8</v>
      </c>
      <c r="K98" s="278">
        <v>46205.5</v>
      </c>
      <c r="L98" s="277">
        <v>91029.3</v>
      </c>
      <c r="M98" s="277">
        <v>41853.1</v>
      </c>
      <c r="N98" s="279">
        <v>55307.8</v>
      </c>
      <c r="O98" s="277">
        <v>97160.9</v>
      </c>
    </row>
    <row r="99" spans="1:15" s="252" customFormat="1" ht="39.75" customHeight="1">
      <c r="A99" s="273"/>
      <c r="B99" s="317" t="s">
        <v>270</v>
      </c>
      <c r="C99" s="318"/>
      <c r="D99" s="318"/>
      <c r="E99" s="318"/>
      <c r="F99" s="276" t="s">
        <v>271</v>
      </c>
      <c r="G99" s="277">
        <v>615213.6</v>
      </c>
      <c r="H99" s="277">
        <v>5841.9</v>
      </c>
      <c r="I99" s="277">
        <v>621055.5</v>
      </c>
      <c r="J99" s="277">
        <v>623368.9</v>
      </c>
      <c r="K99" s="278">
        <v>17697.1</v>
      </c>
      <c r="L99" s="277">
        <v>641066</v>
      </c>
      <c r="M99" s="277">
        <v>625988</v>
      </c>
      <c r="N99" s="279">
        <v>13343.7</v>
      </c>
      <c r="O99" s="277">
        <v>639331.7</v>
      </c>
    </row>
    <row r="100" spans="1:15" s="252" customFormat="1" ht="24.75" customHeight="1">
      <c r="A100" s="273"/>
      <c r="B100" s="317" t="s">
        <v>272</v>
      </c>
      <c r="C100" s="318"/>
      <c r="D100" s="318"/>
      <c r="E100" s="318"/>
      <c r="F100" s="276" t="s">
        <v>273</v>
      </c>
      <c r="G100" s="277">
        <v>14563.8</v>
      </c>
      <c r="H100" s="277">
        <v>-2020</v>
      </c>
      <c r="I100" s="277">
        <v>12543.8</v>
      </c>
      <c r="J100" s="277">
        <v>3227.3</v>
      </c>
      <c r="K100" s="278">
        <v>-3067.5</v>
      </c>
      <c r="L100" s="277">
        <v>159.8</v>
      </c>
      <c r="M100" s="277">
        <v>2698</v>
      </c>
      <c r="N100" s="279">
        <v>-2538.2</v>
      </c>
      <c r="O100" s="277">
        <v>159.8</v>
      </c>
    </row>
    <row r="101" spans="1:15" s="252" customFormat="1" ht="24.75" customHeight="1" thickBot="1">
      <c r="A101" s="273"/>
      <c r="B101" s="306" t="s">
        <v>274</v>
      </c>
      <c r="C101" s="307"/>
      <c r="D101" s="307"/>
      <c r="E101" s="307"/>
      <c r="F101" s="290" t="s">
        <v>275</v>
      </c>
      <c r="G101" s="302">
        <v>0</v>
      </c>
      <c r="H101" s="302">
        <v>0</v>
      </c>
      <c r="I101" s="302">
        <v>0</v>
      </c>
      <c r="J101" s="302">
        <v>0</v>
      </c>
      <c r="K101" s="303">
        <v>0</v>
      </c>
      <c r="L101" s="302">
        <v>0</v>
      </c>
      <c r="M101" s="302">
        <v>0</v>
      </c>
      <c r="N101" s="304">
        <v>0</v>
      </c>
      <c r="O101" s="302">
        <v>0</v>
      </c>
    </row>
    <row r="102" spans="1:17" s="252" customFormat="1" ht="33" customHeight="1" thickBot="1" thickTop="1">
      <c r="A102" s="340"/>
      <c r="B102" s="341" t="s">
        <v>276</v>
      </c>
      <c r="C102" s="342"/>
      <c r="D102" s="342"/>
      <c r="E102" s="342"/>
      <c r="F102" s="343"/>
      <c r="G102" s="344">
        <f>G10+G89+G101</f>
        <v>2306591.7</v>
      </c>
      <c r="H102" s="344">
        <v>28963.7</v>
      </c>
      <c r="I102" s="344">
        <f>I10+I89+I101</f>
        <v>2335555.4000000004</v>
      </c>
      <c r="J102" s="344">
        <f>J10+J89+J101</f>
        <v>2390629.3</v>
      </c>
      <c r="K102" s="345">
        <v>60835.1</v>
      </c>
      <c r="L102" s="344">
        <f>L10+L89+L101</f>
        <v>2451464.4000000004</v>
      </c>
      <c r="M102" s="268">
        <f>M10+M89+M101</f>
        <v>2504395.7</v>
      </c>
      <c r="N102" s="346">
        <v>66113.3</v>
      </c>
      <c r="O102" s="344">
        <f>O10+O89+O101</f>
        <v>2570509</v>
      </c>
      <c r="P102" s="347" t="e">
        <f>#REF!+P89+P101+#REF!</f>
        <v>#REF!</v>
      </c>
      <c r="Q102" s="344" t="e">
        <f>#REF!+Q89+Q101+#REF!</f>
        <v>#REF!</v>
      </c>
    </row>
    <row r="103" spans="2:15" ht="27" customHeight="1" thickTop="1">
      <c r="B103" s="348"/>
      <c r="C103" s="348"/>
      <c r="D103" s="348"/>
      <c r="E103" s="348"/>
      <c r="F103" s="349"/>
      <c r="G103" s="348"/>
      <c r="H103" s="348"/>
      <c r="I103" s="348"/>
      <c r="J103" s="348"/>
      <c r="K103" s="348"/>
      <c r="L103" s="348"/>
      <c r="M103" s="348"/>
      <c r="N103" s="348"/>
      <c r="O103" s="348"/>
    </row>
    <row r="104" spans="6:15" ht="27" customHeight="1">
      <c r="F104" s="350"/>
      <c r="G104" s="241"/>
      <c r="H104" s="241"/>
      <c r="I104" s="241"/>
      <c r="J104" s="241"/>
      <c r="K104" s="241"/>
      <c r="L104" s="241"/>
      <c r="M104" s="241"/>
      <c r="N104" s="241"/>
      <c r="O104" s="241"/>
    </row>
    <row r="105" spans="6:15" ht="27" customHeight="1">
      <c r="F105" s="350"/>
      <c r="G105" s="241"/>
      <c r="H105" s="241"/>
      <c r="I105" s="241"/>
      <c r="J105" s="241"/>
      <c r="K105" s="241"/>
      <c r="L105" s="241"/>
      <c r="M105" s="241"/>
      <c r="N105" s="241"/>
      <c r="O105" s="241"/>
    </row>
    <row r="106" spans="6:15" ht="27" customHeight="1">
      <c r="F106" s="350"/>
      <c r="G106" s="241"/>
      <c r="H106" s="241"/>
      <c r="I106" s="241"/>
      <c r="J106" s="241"/>
      <c r="K106" s="241"/>
      <c r="L106" s="241"/>
      <c r="M106" s="241"/>
      <c r="N106" s="241"/>
      <c r="O106" s="241"/>
    </row>
    <row r="107" spans="6:15" ht="27" customHeight="1">
      <c r="F107" s="350"/>
      <c r="G107" s="241"/>
      <c r="H107" s="241"/>
      <c r="I107" s="241"/>
      <c r="J107" s="241"/>
      <c r="K107" s="241"/>
      <c r="L107" s="241"/>
      <c r="M107" s="241"/>
      <c r="N107" s="241"/>
      <c r="O107" s="241"/>
    </row>
    <row r="108" spans="6:15" ht="27" customHeight="1">
      <c r="F108" s="350"/>
      <c r="G108" s="241"/>
      <c r="H108" s="241"/>
      <c r="I108" s="241"/>
      <c r="J108" s="241"/>
      <c r="K108" s="241"/>
      <c r="L108" s="241"/>
      <c r="M108" s="241"/>
      <c r="N108" s="241"/>
      <c r="O108" s="241"/>
    </row>
    <row r="109" spans="6:15" ht="27" customHeight="1">
      <c r="F109" s="350"/>
      <c r="G109" s="241"/>
      <c r="H109" s="241"/>
      <c r="I109" s="241"/>
      <c r="J109" s="241"/>
      <c r="K109" s="241"/>
      <c r="L109" s="241"/>
      <c r="M109" s="241"/>
      <c r="N109" s="241"/>
      <c r="O109" s="241"/>
    </row>
    <row r="110" spans="6:15" ht="27" customHeight="1">
      <c r="F110" s="350"/>
      <c r="G110" s="241"/>
      <c r="H110" s="241"/>
      <c r="I110" s="241"/>
      <c r="J110" s="241"/>
      <c r="K110" s="241"/>
      <c r="L110" s="241"/>
      <c r="M110" s="241"/>
      <c r="N110" s="241"/>
      <c r="O110" s="241"/>
    </row>
    <row r="111" spans="6:15" ht="27" customHeight="1">
      <c r="F111" s="350"/>
      <c r="G111" s="241"/>
      <c r="H111" s="241"/>
      <c r="I111" s="241"/>
      <c r="J111" s="241"/>
      <c r="K111" s="241"/>
      <c r="L111" s="241"/>
      <c r="M111" s="241"/>
      <c r="N111" s="241"/>
      <c r="O111" s="241"/>
    </row>
    <row r="112" spans="6:15" ht="27" customHeight="1">
      <c r="F112" s="350"/>
      <c r="G112" s="241"/>
      <c r="H112" s="241"/>
      <c r="I112" s="241"/>
      <c r="J112" s="241"/>
      <c r="K112" s="241"/>
      <c r="L112" s="241"/>
      <c r="M112" s="241"/>
      <c r="N112" s="241"/>
      <c r="O112" s="241"/>
    </row>
    <row r="113" spans="6:15" ht="27" customHeight="1">
      <c r="F113" s="350"/>
      <c r="G113" s="241"/>
      <c r="H113" s="241"/>
      <c r="I113" s="241"/>
      <c r="J113" s="241"/>
      <c r="K113" s="241"/>
      <c r="L113" s="241"/>
      <c r="M113" s="241"/>
      <c r="N113" s="241"/>
      <c r="O113" s="241"/>
    </row>
    <row r="114" spans="6:15" ht="27" customHeight="1">
      <c r="F114" s="350"/>
      <c r="G114" s="241"/>
      <c r="H114" s="241"/>
      <c r="I114" s="241"/>
      <c r="J114" s="241"/>
      <c r="K114" s="241"/>
      <c r="L114" s="241"/>
      <c r="M114" s="241"/>
      <c r="N114" s="241"/>
      <c r="O114" s="241"/>
    </row>
    <row r="115" spans="6:15" ht="27" customHeight="1">
      <c r="F115" s="350"/>
      <c r="G115" s="241"/>
      <c r="H115" s="241"/>
      <c r="I115" s="241"/>
      <c r="J115" s="241"/>
      <c r="K115" s="241"/>
      <c r="L115" s="241"/>
      <c r="M115" s="241"/>
      <c r="N115" s="241"/>
      <c r="O115" s="241"/>
    </row>
    <row r="116" spans="6:15" ht="27" customHeight="1">
      <c r="F116" s="350"/>
      <c r="G116" s="241"/>
      <c r="H116" s="241"/>
      <c r="I116" s="241"/>
      <c r="J116" s="241"/>
      <c r="K116" s="241"/>
      <c r="L116" s="241"/>
      <c r="M116" s="241"/>
      <c r="N116" s="241"/>
      <c r="O116" s="241"/>
    </row>
    <row r="117" spans="6:15" ht="27" customHeight="1">
      <c r="F117" s="350"/>
      <c r="G117" s="241"/>
      <c r="H117" s="241"/>
      <c r="I117" s="241"/>
      <c r="J117" s="241"/>
      <c r="K117" s="241"/>
      <c r="L117" s="241"/>
      <c r="M117" s="241"/>
      <c r="N117" s="241"/>
      <c r="O117" s="241"/>
    </row>
    <row r="118" spans="6:15" ht="27" customHeight="1">
      <c r="F118" s="350"/>
      <c r="G118" s="241"/>
      <c r="H118" s="241"/>
      <c r="I118" s="241"/>
      <c r="J118" s="241"/>
      <c r="K118" s="241"/>
      <c r="L118" s="241"/>
      <c r="M118" s="241"/>
      <c r="N118" s="241"/>
      <c r="O118" s="241"/>
    </row>
    <row r="119" spans="6:15" ht="27" customHeight="1">
      <c r="F119" s="350"/>
      <c r="G119" s="241"/>
      <c r="H119" s="241"/>
      <c r="I119" s="241"/>
      <c r="J119" s="241"/>
      <c r="K119" s="241"/>
      <c r="L119" s="241"/>
      <c r="M119" s="241"/>
      <c r="N119" s="241"/>
      <c r="O119" s="241"/>
    </row>
    <row r="120" spans="6:15" ht="27" customHeight="1">
      <c r="F120" s="350"/>
      <c r="G120" s="241"/>
      <c r="H120" s="241"/>
      <c r="I120" s="241"/>
      <c r="J120" s="241"/>
      <c r="K120" s="241"/>
      <c r="L120" s="241"/>
      <c r="M120" s="241"/>
      <c r="N120" s="241"/>
      <c r="O120" s="241"/>
    </row>
    <row r="121" spans="6:15" ht="27" customHeight="1">
      <c r="F121" s="350"/>
      <c r="G121" s="241"/>
      <c r="H121" s="241"/>
      <c r="I121" s="241"/>
      <c r="J121" s="241"/>
      <c r="K121" s="241"/>
      <c r="L121" s="241"/>
      <c r="M121" s="241"/>
      <c r="N121" s="241"/>
      <c r="O121" s="241"/>
    </row>
    <row r="122" spans="6:15" ht="27" customHeight="1">
      <c r="F122" s="350"/>
      <c r="G122" s="241"/>
      <c r="H122" s="241"/>
      <c r="I122" s="241"/>
      <c r="J122" s="241"/>
      <c r="K122" s="241"/>
      <c r="L122" s="241"/>
      <c r="M122" s="241"/>
      <c r="N122" s="241"/>
      <c r="O122" s="241"/>
    </row>
    <row r="123" spans="6:15" ht="27" customHeight="1">
      <c r="F123" s="350"/>
      <c r="G123" s="241"/>
      <c r="H123" s="241"/>
      <c r="I123" s="241"/>
      <c r="J123" s="241"/>
      <c r="K123" s="241"/>
      <c r="L123" s="241"/>
      <c r="M123" s="241"/>
      <c r="N123" s="241"/>
      <c r="O123" s="241"/>
    </row>
    <row r="124" spans="6:15" ht="27" customHeight="1">
      <c r="F124" s="350"/>
      <c r="G124" s="241"/>
      <c r="H124" s="241"/>
      <c r="I124" s="241"/>
      <c r="J124" s="241"/>
      <c r="K124" s="241"/>
      <c r="L124" s="241"/>
      <c r="M124" s="241"/>
      <c r="N124" s="241"/>
      <c r="O124" s="241"/>
    </row>
    <row r="125" spans="6:15" ht="27" customHeight="1">
      <c r="F125" s="350"/>
      <c r="G125" s="241"/>
      <c r="H125" s="241"/>
      <c r="I125" s="241"/>
      <c r="J125" s="241"/>
      <c r="K125" s="241"/>
      <c r="L125" s="241"/>
      <c r="M125" s="241"/>
      <c r="N125" s="241"/>
      <c r="O125" s="241"/>
    </row>
    <row r="126" spans="6:15" ht="27" customHeight="1">
      <c r="F126" s="350"/>
      <c r="G126" s="241"/>
      <c r="H126" s="241"/>
      <c r="I126" s="241"/>
      <c r="J126" s="241"/>
      <c r="K126" s="241"/>
      <c r="L126" s="241"/>
      <c r="M126" s="241"/>
      <c r="N126" s="241"/>
      <c r="O126" s="241"/>
    </row>
    <row r="127" spans="6:15" ht="27" customHeight="1">
      <c r="F127" s="350"/>
      <c r="G127" s="241"/>
      <c r="H127" s="241"/>
      <c r="I127" s="241"/>
      <c r="J127" s="241"/>
      <c r="K127" s="241"/>
      <c r="L127" s="241"/>
      <c r="M127" s="241"/>
      <c r="N127" s="241"/>
      <c r="O127" s="241"/>
    </row>
    <row r="128" spans="6:15" ht="27" customHeight="1">
      <c r="F128" s="350"/>
      <c r="G128" s="241"/>
      <c r="H128" s="241"/>
      <c r="I128" s="241"/>
      <c r="J128" s="241"/>
      <c r="K128" s="241"/>
      <c r="L128" s="241"/>
      <c r="M128" s="241"/>
      <c r="N128" s="241"/>
      <c r="O128" s="241"/>
    </row>
    <row r="129" spans="6:15" ht="27" customHeight="1">
      <c r="F129" s="350"/>
      <c r="G129" s="241"/>
      <c r="H129" s="241"/>
      <c r="I129" s="241"/>
      <c r="J129" s="241"/>
      <c r="K129" s="241"/>
      <c r="L129" s="241"/>
      <c r="M129" s="241"/>
      <c r="N129" s="241"/>
      <c r="O129" s="241"/>
    </row>
    <row r="130" spans="6:15" ht="27" customHeight="1">
      <c r="F130" s="350"/>
      <c r="G130" s="241"/>
      <c r="H130" s="241"/>
      <c r="I130" s="241"/>
      <c r="J130" s="241"/>
      <c r="K130" s="241"/>
      <c r="L130" s="241"/>
      <c r="M130" s="241"/>
      <c r="N130" s="241"/>
      <c r="O130" s="241"/>
    </row>
    <row r="131" spans="6:15" ht="27" customHeight="1">
      <c r="F131" s="350"/>
      <c r="G131" s="241"/>
      <c r="H131" s="241"/>
      <c r="I131" s="241"/>
      <c r="J131" s="241"/>
      <c r="K131" s="241"/>
      <c r="L131" s="241"/>
      <c r="M131" s="241"/>
      <c r="N131" s="241"/>
      <c r="O131" s="241"/>
    </row>
    <row r="132" spans="6:15" ht="27" customHeight="1">
      <c r="F132" s="350"/>
      <c r="G132" s="241"/>
      <c r="H132" s="241"/>
      <c r="I132" s="241"/>
      <c r="J132" s="241"/>
      <c r="K132" s="241"/>
      <c r="L132" s="241"/>
      <c r="M132" s="241"/>
      <c r="N132" s="241"/>
      <c r="O132" s="241"/>
    </row>
    <row r="133" spans="6:15" ht="27" customHeight="1">
      <c r="F133" s="350"/>
      <c r="G133" s="241"/>
      <c r="H133" s="241"/>
      <c r="I133" s="241"/>
      <c r="J133" s="241"/>
      <c r="K133" s="241"/>
      <c r="L133" s="241"/>
      <c r="M133" s="241"/>
      <c r="N133" s="241"/>
      <c r="O133" s="241"/>
    </row>
    <row r="134" spans="6:15" ht="27" customHeight="1">
      <c r="F134" s="350"/>
      <c r="G134" s="241"/>
      <c r="H134" s="241"/>
      <c r="I134" s="241"/>
      <c r="J134" s="241"/>
      <c r="K134" s="241"/>
      <c r="L134" s="241"/>
      <c r="M134" s="241"/>
      <c r="N134" s="241"/>
      <c r="O134" s="241"/>
    </row>
    <row r="135" spans="6:15" ht="27" customHeight="1">
      <c r="F135" s="350"/>
      <c r="G135" s="241"/>
      <c r="H135" s="241"/>
      <c r="I135" s="241"/>
      <c r="J135" s="241"/>
      <c r="K135" s="241"/>
      <c r="L135" s="241"/>
      <c r="M135" s="241"/>
      <c r="N135" s="241"/>
      <c r="O135" s="241"/>
    </row>
    <row r="136" spans="6:15" ht="27" customHeight="1">
      <c r="F136" s="350"/>
      <c r="G136" s="241"/>
      <c r="H136" s="241"/>
      <c r="I136" s="241"/>
      <c r="J136" s="241"/>
      <c r="K136" s="241"/>
      <c r="L136" s="241"/>
      <c r="M136" s="241"/>
      <c r="N136" s="241"/>
      <c r="O136" s="241"/>
    </row>
    <row r="137" spans="6:15" ht="27" customHeight="1">
      <c r="F137" s="350"/>
      <c r="G137" s="241"/>
      <c r="H137" s="241"/>
      <c r="I137" s="241"/>
      <c r="J137" s="241"/>
      <c r="K137" s="241"/>
      <c r="L137" s="241"/>
      <c r="M137" s="241"/>
      <c r="N137" s="241"/>
      <c r="O137" s="241"/>
    </row>
    <row r="138" spans="6:15" ht="27" customHeight="1">
      <c r="F138" s="350"/>
      <c r="G138" s="241"/>
      <c r="H138" s="241"/>
      <c r="I138" s="241"/>
      <c r="J138" s="241"/>
      <c r="K138" s="241"/>
      <c r="L138" s="241"/>
      <c r="M138" s="241"/>
      <c r="N138" s="241"/>
      <c r="O138" s="241"/>
    </row>
    <row r="139" spans="6:15" ht="27" customHeight="1">
      <c r="F139" s="350"/>
      <c r="G139" s="241"/>
      <c r="H139" s="241"/>
      <c r="I139" s="241"/>
      <c r="J139" s="241"/>
      <c r="K139" s="241"/>
      <c r="L139" s="241"/>
      <c r="M139" s="241"/>
      <c r="N139" s="241"/>
      <c r="O139" s="241"/>
    </row>
    <row r="140" spans="6:15" ht="27" customHeight="1">
      <c r="F140" s="350"/>
      <c r="G140" s="241"/>
      <c r="H140" s="241"/>
      <c r="I140" s="241"/>
      <c r="J140" s="241"/>
      <c r="K140" s="241"/>
      <c r="L140" s="241"/>
      <c r="M140" s="241"/>
      <c r="N140" s="241"/>
      <c r="O140" s="241"/>
    </row>
    <row r="141" spans="6:15" ht="27" customHeight="1">
      <c r="F141" s="350"/>
      <c r="G141" s="241"/>
      <c r="H141" s="241"/>
      <c r="I141" s="241"/>
      <c r="J141" s="241"/>
      <c r="K141" s="241"/>
      <c r="L141" s="241"/>
      <c r="M141" s="241"/>
      <c r="N141" s="241"/>
      <c r="O141" s="241"/>
    </row>
    <row r="142" spans="6:15" ht="27" customHeight="1">
      <c r="F142" s="350"/>
      <c r="G142" s="241"/>
      <c r="H142" s="241"/>
      <c r="I142" s="241"/>
      <c r="J142" s="241"/>
      <c r="K142" s="241"/>
      <c r="L142" s="241"/>
      <c r="M142" s="241"/>
      <c r="N142" s="241"/>
      <c r="O142" s="241"/>
    </row>
    <row r="143" spans="6:15" ht="27" customHeight="1">
      <c r="F143" s="350"/>
      <c r="G143" s="241"/>
      <c r="H143" s="241"/>
      <c r="I143" s="241"/>
      <c r="J143" s="241"/>
      <c r="K143" s="241"/>
      <c r="L143" s="241"/>
      <c r="M143" s="241"/>
      <c r="N143" s="241"/>
      <c r="O143" s="241"/>
    </row>
    <row r="144" spans="6:15" ht="27" customHeight="1">
      <c r="F144" s="350"/>
      <c r="G144" s="241"/>
      <c r="H144" s="241"/>
      <c r="I144" s="241"/>
      <c r="J144" s="241"/>
      <c r="K144" s="241"/>
      <c r="L144" s="241"/>
      <c r="M144" s="241"/>
      <c r="N144" s="241"/>
      <c r="O144" s="241"/>
    </row>
    <row r="145" spans="6:15" ht="27" customHeight="1">
      <c r="F145" s="350"/>
      <c r="G145" s="241"/>
      <c r="H145" s="241"/>
      <c r="I145" s="241"/>
      <c r="J145" s="241"/>
      <c r="K145" s="241"/>
      <c r="L145" s="241"/>
      <c r="M145" s="241"/>
      <c r="N145" s="241"/>
      <c r="O145" s="241"/>
    </row>
    <row r="146" spans="6:15" ht="27" customHeight="1">
      <c r="F146" s="350"/>
      <c r="G146" s="241"/>
      <c r="H146" s="241"/>
      <c r="I146" s="241"/>
      <c r="J146" s="241"/>
      <c r="K146" s="241"/>
      <c r="L146" s="241"/>
      <c r="M146" s="241"/>
      <c r="N146" s="241"/>
      <c r="O146" s="241"/>
    </row>
    <row r="147" spans="6:15" ht="27" customHeight="1">
      <c r="F147" s="350"/>
      <c r="G147" s="241"/>
      <c r="H147" s="241"/>
      <c r="I147" s="241"/>
      <c r="J147" s="241"/>
      <c r="K147" s="241"/>
      <c r="L147" s="241"/>
      <c r="M147" s="241"/>
      <c r="N147" s="241"/>
      <c r="O147" s="241"/>
    </row>
    <row r="148" spans="6:15" ht="27" customHeight="1">
      <c r="F148" s="350"/>
      <c r="G148" s="241"/>
      <c r="H148" s="241"/>
      <c r="I148" s="241"/>
      <c r="J148" s="241"/>
      <c r="K148" s="241"/>
      <c r="L148" s="241"/>
      <c r="M148" s="241"/>
      <c r="N148" s="241"/>
      <c r="O148" s="241"/>
    </row>
    <row r="149" spans="6:15" ht="27" customHeight="1">
      <c r="F149" s="350"/>
      <c r="G149" s="241"/>
      <c r="H149" s="241"/>
      <c r="I149" s="241"/>
      <c r="J149" s="241"/>
      <c r="K149" s="241"/>
      <c r="L149" s="241"/>
      <c r="M149" s="241"/>
      <c r="N149" s="241"/>
      <c r="O149" s="241"/>
    </row>
    <row r="150" spans="6:15" ht="27" customHeight="1">
      <c r="F150" s="350"/>
      <c r="G150" s="241"/>
      <c r="H150" s="241"/>
      <c r="I150" s="241"/>
      <c r="J150" s="241"/>
      <c r="K150" s="241"/>
      <c r="L150" s="241"/>
      <c r="M150" s="241"/>
      <c r="N150" s="241"/>
      <c r="O150" s="241"/>
    </row>
    <row r="151" spans="6:15" ht="27" customHeight="1">
      <c r="F151" s="350"/>
      <c r="G151" s="241"/>
      <c r="H151" s="241"/>
      <c r="I151" s="241"/>
      <c r="J151" s="241"/>
      <c r="K151" s="241"/>
      <c r="L151" s="241"/>
      <c r="M151" s="241"/>
      <c r="N151" s="241"/>
      <c r="O151" s="241"/>
    </row>
    <row r="152" spans="6:15" ht="27" customHeight="1">
      <c r="F152" s="350"/>
      <c r="G152" s="241"/>
      <c r="H152" s="241"/>
      <c r="I152" s="241"/>
      <c r="J152" s="241"/>
      <c r="K152" s="241"/>
      <c r="L152" s="241"/>
      <c r="M152" s="241"/>
      <c r="N152" s="241"/>
      <c r="O152" s="241"/>
    </row>
    <row r="153" spans="6:15" ht="27" customHeight="1">
      <c r="F153" s="350"/>
      <c r="G153" s="241"/>
      <c r="H153" s="241"/>
      <c r="I153" s="241"/>
      <c r="J153" s="241"/>
      <c r="K153" s="241"/>
      <c r="L153" s="241"/>
      <c r="M153" s="241"/>
      <c r="N153" s="241"/>
      <c r="O153" s="241"/>
    </row>
    <row r="154" spans="6:15" ht="27" customHeight="1">
      <c r="F154" s="350"/>
      <c r="G154" s="241"/>
      <c r="H154" s="241"/>
      <c r="I154" s="241"/>
      <c r="J154" s="241"/>
      <c r="K154" s="241"/>
      <c r="L154" s="241"/>
      <c r="M154" s="241"/>
      <c r="N154" s="241"/>
      <c r="O154" s="241"/>
    </row>
    <row r="155" spans="6:15" ht="27" customHeight="1">
      <c r="F155" s="350"/>
      <c r="G155" s="241"/>
      <c r="H155" s="241"/>
      <c r="I155" s="241"/>
      <c r="J155" s="241"/>
      <c r="K155" s="241"/>
      <c r="L155" s="241"/>
      <c r="M155" s="241"/>
      <c r="N155" s="241"/>
      <c r="O155" s="241"/>
    </row>
    <row r="156" spans="6:15" ht="27" customHeight="1">
      <c r="F156" s="350"/>
      <c r="G156" s="241"/>
      <c r="H156" s="241"/>
      <c r="I156" s="241"/>
      <c r="J156" s="241"/>
      <c r="K156" s="241"/>
      <c r="L156" s="241"/>
      <c r="M156" s="241"/>
      <c r="N156" s="241"/>
      <c r="O156" s="241"/>
    </row>
    <row r="157" spans="6:15" ht="27" customHeight="1">
      <c r="F157" s="350"/>
      <c r="G157" s="241"/>
      <c r="H157" s="241"/>
      <c r="I157" s="241"/>
      <c r="J157" s="241"/>
      <c r="K157" s="241"/>
      <c r="L157" s="241"/>
      <c r="M157" s="241"/>
      <c r="N157" s="241"/>
      <c r="O157" s="241"/>
    </row>
    <row r="158" spans="6:15" ht="27" customHeight="1">
      <c r="F158" s="350"/>
      <c r="G158" s="241"/>
      <c r="H158" s="241"/>
      <c r="I158" s="241"/>
      <c r="J158" s="241"/>
      <c r="K158" s="241"/>
      <c r="L158" s="241"/>
      <c r="M158" s="241"/>
      <c r="N158" s="241"/>
      <c r="O158" s="241"/>
    </row>
    <row r="159" spans="6:15" ht="27" customHeight="1">
      <c r="F159" s="350"/>
      <c r="G159" s="241"/>
      <c r="H159" s="241"/>
      <c r="I159" s="241"/>
      <c r="J159" s="241"/>
      <c r="K159" s="241"/>
      <c r="L159" s="241"/>
      <c r="M159" s="241"/>
      <c r="N159" s="241"/>
      <c r="O159" s="241"/>
    </row>
    <row r="160" spans="6:15" ht="27" customHeight="1">
      <c r="F160" s="350"/>
      <c r="G160" s="241"/>
      <c r="H160" s="241"/>
      <c r="I160" s="241"/>
      <c r="J160" s="241"/>
      <c r="K160" s="241"/>
      <c r="L160" s="241"/>
      <c r="M160" s="241"/>
      <c r="N160" s="241"/>
      <c r="O160" s="241"/>
    </row>
    <row r="161" spans="6:15" ht="27" customHeight="1">
      <c r="F161" s="350"/>
      <c r="G161" s="241"/>
      <c r="H161" s="241"/>
      <c r="I161" s="241"/>
      <c r="J161" s="241"/>
      <c r="K161" s="241"/>
      <c r="L161" s="241"/>
      <c r="M161" s="241"/>
      <c r="N161" s="241"/>
      <c r="O161" s="241"/>
    </row>
    <row r="162" spans="6:15" ht="27" customHeight="1">
      <c r="F162" s="350"/>
      <c r="G162" s="241"/>
      <c r="H162" s="241"/>
      <c r="I162" s="241"/>
      <c r="J162" s="241"/>
      <c r="K162" s="241"/>
      <c r="L162" s="241"/>
      <c r="M162" s="241"/>
      <c r="N162" s="241"/>
      <c r="O162" s="241"/>
    </row>
    <row r="163" spans="6:15" ht="27" customHeight="1">
      <c r="F163" s="350"/>
      <c r="G163" s="241"/>
      <c r="H163" s="241"/>
      <c r="I163" s="241"/>
      <c r="J163" s="241"/>
      <c r="K163" s="241"/>
      <c r="L163" s="241"/>
      <c r="M163" s="241"/>
      <c r="N163" s="241"/>
      <c r="O163" s="241"/>
    </row>
    <row r="164" spans="6:15" ht="27" customHeight="1">
      <c r="F164" s="350"/>
      <c r="G164" s="241"/>
      <c r="H164" s="241"/>
      <c r="I164" s="241"/>
      <c r="J164" s="241"/>
      <c r="K164" s="241"/>
      <c r="L164" s="241"/>
      <c r="M164" s="241"/>
      <c r="N164" s="241"/>
      <c r="O164" s="241"/>
    </row>
    <row r="165" spans="6:15" ht="27" customHeight="1">
      <c r="F165" s="350"/>
      <c r="G165" s="241"/>
      <c r="H165" s="241"/>
      <c r="I165" s="241"/>
      <c r="J165" s="241"/>
      <c r="K165" s="241"/>
      <c r="L165" s="241"/>
      <c r="M165" s="241"/>
      <c r="N165" s="241"/>
      <c r="O165" s="241"/>
    </row>
    <row r="166" spans="6:15" ht="27" customHeight="1">
      <c r="F166" s="350"/>
      <c r="G166" s="241"/>
      <c r="H166" s="241"/>
      <c r="I166" s="241"/>
      <c r="J166" s="241"/>
      <c r="K166" s="241"/>
      <c r="L166" s="241"/>
      <c r="M166" s="241"/>
      <c r="N166" s="241"/>
      <c r="O166" s="241"/>
    </row>
    <row r="167" spans="6:15" ht="27" customHeight="1">
      <c r="F167" s="350"/>
      <c r="G167" s="241"/>
      <c r="H167" s="241"/>
      <c r="I167" s="241"/>
      <c r="J167" s="241"/>
      <c r="K167" s="241"/>
      <c r="L167" s="241"/>
      <c r="M167" s="241"/>
      <c r="N167" s="241"/>
      <c r="O167" s="241"/>
    </row>
    <row r="168" spans="6:15" ht="27" customHeight="1">
      <c r="F168" s="350"/>
      <c r="G168" s="241"/>
      <c r="H168" s="241"/>
      <c r="I168" s="241"/>
      <c r="J168" s="241"/>
      <c r="K168" s="241"/>
      <c r="L168" s="241"/>
      <c r="M168" s="241"/>
      <c r="N168" s="241"/>
      <c r="O168" s="241"/>
    </row>
    <row r="169" spans="6:15" ht="27" customHeight="1">
      <c r="F169" s="350"/>
      <c r="G169" s="241"/>
      <c r="H169" s="241"/>
      <c r="I169" s="241"/>
      <c r="J169" s="241"/>
      <c r="K169" s="241"/>
      <c r="L169" s="241"/>
      <c r="M169" s="241"/>
      <c r="N169" s="241"/>
      <c r="O169" s="241"/>
    </row>
    <row r="170" spans="6:15" ht="27" customHeight="1">
      <c r="F170" s="350"/>
      <c r="G170" s="241"/>
      <c r="H170" s="241"/>
      <c r="I170" s="241"/>
      <c r="J170" s="241"/>
      <c r="K170" s="241"/>
      <c r="L170" s="241"/>
      <c r="M170" s="241"/>
      <c r="N170" s="241"/>
      <c r="O170" s="241"/>
    </row>
    <row r="171" spans="6:15" ht="27" customHeight="1">
      <c r="F171" s="350"/>
      <c r="G171" s="241"/>
      <c r="H171" s="241"/>
      <c r="I171" s="241"/>
      <c r="J171" s="241"/>
      <c r="K171" s="241"/>
      <c r="L171" s="241"/>
      <c r="M171" s="241"/>
      <c r="N171" s="241"/>
      <c r="O171" s="241"/>
    </row>
    <row r="172" spans="6:15" ht="27" customHeight="1">
      <c r="F172" s="350"/>
      <c r="G172" s="241"/>
      <c r="H172" s="241"/>
      <c r="I172" s="241"/>
      <c r="J172" s="241"/>
      <c r="K172" s="241"/>
      <c r="L172" s="241"/>
      <c r="M172" s="241"/>
      <c r="N172" s="241"/>
      <c r="O172" s="241"/>
    </row>
    <row r="173" spans="6:15" ht="27" customHeight="1">
      <c r="F173" s="350"/>
      <c r="G173" s="241"/>
      <c r="H173" s="241"/>
      <c r="I173" s="241"/>
      <c r="J173" s="241"/>
      <c r="K173" s="241"/>
      <c r="L173" s="241"/>
      <c r="M173" s="241"/>
      <c r="N173" s="241"/>
      <c r="O173" s="241"/>
    </row>
    <row r="174" spans="6:15" ht="27" customHeight="1">
      <c r="F174" s="350"/>
      <c r="G174" s="241"/>
      <c r="H174" s="241"/>
      <c r="I174" s="241"/>
      <c r="J174" s="241"/>
      <c r="K174" s="241"/>
      <c r="L174" s="241"/>
      <c r="M174" s="241"/>
      <c r="N174" s="241"/>
      <c r="O174" s="241"/>
    </row>
    <row r="175" spans="6:15" ht="27" customHeight="1">
      <c r="F175" s="350"/>
      <c r="G175" s="241"/>
      <c r="H175" s="241"/>
      <c r="I175" s="241"/>
      <c r="J175" s="241"/>
      <c r="K175" s="241"/>
      <c r="L175" s="241"/>
      <c r="M175" s="241"/>
      <c r="N175" s="241"/>
      <c r="O175" s="241"/>
    </row>
    <row r="176" spans="6:15" ht="27" customHeight="1">
      <c r="F176" s="350"/>
      <c r="G176" s="241"/>
      <c r="H176" s="241"/>
      <c r="I176" s="241"/>
      <c r="J176" s="241"/>
      <c r="K176" s="241"/>
      <c r="L176" s="241"/>
      <c r="M176" s="241"/>
      <c r="N176" s="241"/>
      <c r="O176" s="241"/>
    </row>
    <row r="177" spans="6:15" ht="27" customHeight="1">
      <c r="F177" s="350"/>
      <c r="G177" s="241"/>
      <c r="H177" s="241"/>
      <c r="I177" s="241"/>
      <c r="J177" s="241"/>
      <c r="K177" s="241"/>
      <c r="L177" s="241"/>
      <c r="M177" s="241"/>
      <c r="N177" s="241"/>
      <c r="O177" s="241"/>
    </row>
    <row r="178" spans="6:15" ht="27" customHeight="1">
      <c r="F178" s="350"/>
      <c r="G178" s="241"/>
      <c r="H178" s="241"/>
      <c r="I178" s="241"/>
      <c r="J178" s="241"/>
      <c r="K178" s="241"/>
      <c r="L178" s="241"/>
      <c r="M178" s="241"/>
      <c r="N178" s="241"/>
      <c r="O178" s="241"/>
    </row>
    <row r="179" spans="6:15" ht="27" customHeight="1">
      <c r="F179" s="350"/>
      <c r="G179" s="241"/>
      <c r="H179" s="241"/>
      <c r="I179" s="241"/>
      <c r="J179" s="241"/>
      <c r="K179" s="241"/>
      <c r="L179" s="241"/>
      <c r="M179" s="241"/>
      <c r="N179" s="241"/>
      <c r="O179" s="241"/>
    </row>
    <row r="180" spans="6:15" ht="27" customHeight="1">
      <c r="F180" s="350"/>
      <c r="G180" s="241"/>
      <c r="H180" s="241"/>
      <c r="I180" s="241"/>
      <c r="J180" s="241"/>
      <c r="K180" s="241"/>
      <c r="L180" s="241"/>
      <c r="M180" s="241"/>
      <c r="N180" s="241"/>
      <c r="O180" s="241"/>
    </row>
    <row r="181" spans="6:15" ht="27" customHeight="1">
      <c r="F181" s="350"/>
      <c r="G181" s="241"/>
      <c r="H181" s="241"/>
      <c r="I181" s="241"/>
      <c r="J181" s="241"/>
      <c r="K181" s="241"/>
      <c r="L181" s="241"/>
      <c r="M181" s="241"/>
      <c r="N181" s="241"/>
      <c r="O181" s="241"/>
    </row>
    <row r="182" spans="6:15" ht="27" customHeight="1">
      <c r="F182" s="350"/>
      <c r="G182" s="241"/>
      <c r="H182" s="241"/>
      <c r="I182" s="241"/>
      <c r="J182" s="241"/>
      <c r="K182" s="241"/>
      <c r="L182" s="241"/>
      <c r="M182" s="241"/>
      <c r="N182" s="241"/>
      <c r="O182" s="241"/>
    </row>
    <row r="183" spans="6:15" ht="27" customHeight="1">
      <c r="F183" s="350"/>
      <c r="G183" s="241"/>
      <c r="H183" s="241"/>
      <c r="I183" s="241"/>
      <c r="J183" s="241"/>
      <c r="K183" s="241"/>
      <c r="L183" s="241"/>
      <c r="M183" s="241"/>
      <c r="N183" s="241"/>
      <c r="O183" s="241"/>
    </row>
    <row r="184" spans="6:15" ht="27" customHeight="1">
      <c r="F184" s="350"/>
      <c r="G184" s="241"/>
      <c r="H184" s="241"/>
      <c r="I184" s="241"/>
      <c r="J184" s="241"/>
      <c r="K184" s="241"/>
      <c r="L184" s="241"/>
      <c r="M184" s="241"/>
      <c r="N184" s="241"/>
      <c r="O184" s="241"/>
    </row>
    <row r="185" spans="6:15" ht="27" customHeight="1">
      <c r="F185" s="350"/>
      <c r="G185" s="241"/>
      <c r="H185" s="241"/>
      <c r="I185" s="241"/>
      <c r="J185" s="241"/>
      <c r="K185" s="241"/>
      <c r="L185" s="241"/>
      <c r="M185" s="241"/>
      <c r="N185" s="241"/>
      <c r="O185" s="241"/>
    </row>
    <row r="186" spans="6:15" ht="27" customHeight="1">
      <c r="F186" s="350"/>
      <c r="G186" s="241"/>
      <c r="H186" s="241"/>
      <c r="I186" s="241"/>
      <c r="J186" s="241"/>
      <c r="K186" s="241"/>
      <c r="L186" s="241"/>
      <c r="M186" s="241"/>
      <c r="N186" s="241"/>
      <c r="O186" s="241"/>
    </row>
    <row r="187" spans="6:15" ht="27" customHeight="1">
      <c r="F187" s="350"/>
      <c r="G187" s="241"/>
      <c r="H187" s="241"/>
      <c r="I187" s="241"/>
      <c r="J187" s="241"/>
      <c r="K187" s="241"/>
      <c r="L187" s="241"/>
      <c r="M187" s="241"/>
      <c r="N187" s="241"/>
      <c r="O187" s="241"/>
    </row>
    <row r="188" spans="6:15" ht="27" customHeight="1">
      <c r="F188" s="350"/>
      <c r="G188" s="241"/>
      <c r="H188" s="241"/>
      <c r="I188" s="241"/>
      <c r="J188" s="241"/>
      <c r="K188" s="241"/>
      <c r="L188" s="241"/>
      <c r="M188" s="241"/>
      <c r="N188" s="241"/>
      <c r="O188" s="241"/>
    </row>
    <row r="189" spans="6:15" ht="27" customHeight="1">
      <c r="F189" s="350"/>
      <c r="G189" s="241"/>
      <c r="H189" s="241"/>
      <c r="I189" s="241"/>
      <c r="J189" s="241"/>
      <c r="K189" s="241"/>
      <c r="L189" s="241"/>
      <c r="M189" s="241"/>
      <c r="N189" s="241"/>
      <c r="O189" s="241"/>
    </row>
    <row r="190" spans="6:15" ht="27" customHeight="1">
      <c r="F190" s="350"/>
      <c r="G190" s="241"/>
      <c r="H190" s="241"/>
      <c r="I190" s="241"/>
      <c r="J190" s="241"/>
      <c r="K190" s="241"/>
      <c r="L190" s="241"/>
      <c r="M190" s="241"/>
      <c r="N190" s="241"/>
      <c r="O190" s="241"/>
    </row>
    <row r="191" spans="6:15" ht="27" customHeight="1">
      <c r="F191" s="350"/>
      <c r="G191" s="241"/>
      <c r="H191" s="241"/>
      <c r="I191" s="241"/>
      <c r="J191" s="241"/>
      <c r="K191" s="241"/>
      <c r="L191" s="241"/>
      <c r="M191" s="241"/>
      <c r="N191" s="241"/>
      <c r="O191" s="241"/>
    </row>
    <row r="192" spans="6:15" ht="27" customHeight="1">
      <c r="F192" s="350"/>
      <c r="G192" s="241"/>
      <c r="H192" s="241"/>
      <c r="I192" s="241"/>
      <c r="J192" s="241"/>
      <c r="K192" s="241"/>
      <c r="L192" s="241"/>
      <c r="M192" s="241"/>
      <c r="N192" s="241"/>
      <c r="O192" s="241"/>
    </row>
    <row r="193" spans="6:15" ht="27" customHeight="1">
      <c r="F193" s="350"/>
      <c r="G193" s="241"/>
      <c r="H193" s="241"/>
      <c r="I193" s="241"/>
      <c r="J193" s="241"/>
      <c r="K193" s="241"/>
      <c r="L193" s="241"/>
      <c r="M193" s="241"/>
      <c r="N193" s="241"/>
      <c r="O193" s="241"/>
    </row>
    <row r="194" spans="6:15" ht="27" customHeight="1">
      <c r="F194" s="350"/>
      <c r="G194" s="241"/>
      <c r="H194" s="241"/>
      <c r="I194" s="241"/>
      <c r="J194" s="241"/>
      <c r="K194" s="241"/>
      <c r="L194" s="241"/>
      <c r="M194" s="241"/>
      <c r="N194" s="241"/>
      <c r="O194" s="241"/>
    </row>
    <row r="195" spans="6:15" ht="27" customHeight="1">
      <c r="F195" s="350"/>
      <c r="G195" s="241"/>
      <c r="H195" s="241"/>
      <c r="I195" s="241"/>
      <c r="J195" s="241"/>
      <c r="K195" s="241"/>
      <c r="L195" s="241"/>
      <c r="M195" s="241"/>
      <c r="N195" s="241"/>
      <c r="O195" s="241"/>
    </row>
    <row r="196" spans="6:15" ht="27" customHeight="1">
      <c r="F196" s="350"/>
      <c r="G196" s="241"/>
      <c r="H196" s="241"/>
      <c r="I196" s="241"/>
      <c r="J196" s="241"/>
      <c r="K196" s="241"/>
      <c r="L196" s="241"/>
      <c r="M196" s="241"/>
      <c r="N196" s="241"/>
      <c r="O196" s="241"/>
    </row>
    <row r="197" spans="6:15" ht="27" customHeight="1">
      <c r="F197" s="350"/>
      <c r="G197" s="241"/>
      <c r="H197" s="241"/>
      <c r="I197" s="241"/>
      <c r="J197" s="241"/>
      <c r="K197" s="241"/>
      <c r="L197" s="241"/>
      <c r="M197" s="241"/>
      <c r="N197" s="241"/>
      <c r="O197" s="241"/>
    </row>
    <row r="198" spans="6:15" ht="27" customHeight="1">
      <c r="F198" s="350"/>
      <c r="G198" s="241"/>
      <c r="H198" s="241"/>
      <c r="I198" s="241"/>
      <c r="J198" s="241"/>
      <c r="K198" s="241"/>
      <c r="L198" s="241"/>
      <c r="M198" s="241"/>
      <c r="N198" s="241"/>
      <c r="O198" s="241"/>
    </row>
    <row r="199" spans="6:15" ht="27" customHeight="1">
      <c r="F199" s="350"/>
      <c r="G199" s="241"/>
      <c r="H199" s="241"/>
      <c r="I199" s="241"/>
      <c r="J199" s="241"/>
      <c r="K199" s="241"/>
      <c r="L199" s="241"/>
      <c r="M199" s="241"/>
      <c r="N199" s="241"/>
      <c r="O199" s="241"/>
    </row>
    <row r="200" spans="6:15" ht="27" customHeight="1">
      <c r="F200" s="350"/>
      <c r="G200" s="241"/>
      <c r="H200" s="241"/>
      <c r="I200" s="241"/>
      <c r="J200" s="241"/>
      <c r="K200" s="241"/>
      <c r="L200" s="241"/>
      <c r="M200" s="241"/>
      <c r="N200" s="241"/>
      <c r="O200" s="241"/>
    </row>
    <row r="201" spans="6:15" ht="27" customHeight="1">
      <c r="F201" s="350"/>
      <c r="G201" s="241"/>
      <c r="H201" s="241"/>
      <c r="I201" s="241"/>
      <c r="J201" s="241"/>
      <c r="K201" s="241"/>
      <c r="L201" s="241"/>
      <c r="M201" s="241"/>
      <c r="N201" s="241"/>
      <c r="O201" s="241"/>
    </row>
    <row r="202" spans="6:15" ht="27" customHeight="1">
      <c r="F202" s="350"/>
      <c r="G202" s="241"/>
      <c r="H202" s="241"/>
      <c r="I202" s="241"/>
      <c r="J202" s="241"/>
      <c r="K202" s="241"/>
      <c r="L202" s="241"/>
      <c r="M202" s="241"/>
      <c r="N202" s="241"/>
      <c r="O202" s="241"/>
    </row>
    <row r="203" spans="6:15" ht="27" customHeight="1">
      <c r="F203" s="350"/>
      <c r="G203" s="241"/>
      <c r="H203" s="241"/>
      <c r="I203" s="241"/>
      <c r="J203" s="241"/>
      <c r="K203" s="241"/>
      <c r="L203" s="241"/>
      <c r="M203" s="241"/>
      <c r="N203" s="241"/>
      <c r="O203" s="241"/>
    </row>
    <row r="204" spans="6:15" ht="27" customHeight="1">
      <c r="F204" s="350"/>
      <c r="G204" s="241"/>
      <c r="H204" s="241"/>
      <c r="I204" s="241"/>
      <c r="J204" s="241"/>
      <c r="K204" s="241"/>
      <c r="L204" s="241"/>
      <c r="M204" s="241"/>
      <c r="N204" s="241"/>
      <c r="O204" s="241"/>
    </row>
    <row r="205" spans="6:15" ht="27" customHeight="1">
      <c r="F205" s="350"/>
      <c r="G205" s="241"/>
      <c r="H205" s="241"/>
      <c r="I205" s="241"/>
      <c r="J205" s="241"/>
      <c r="K205" s="241"/>
      <c r="L205" s="241"/>
      <c r="M205" s="241"/>
      <c r="N205" s="241"/>
      <c r="O205" s="241"/>
    </row>
    <row r="206" spans="6:15" ht="27" customHeight="1">
      <c r="F206" s="350"/>
      <c r="G206" s="241"/>
      <c r="H206" s="241"/>
      <c r="I206" s="241"/>
      <c r="J206" s="241"/>
      <c r="K206" s="241"/>
      <c r="L206" s="241"/>
      <c r="M206" s="241"/>
      <c r="N206" s="241"/>
      <c r="O206" s="241"/>
    </row>
    <row r="207" spans="6:15" ht="27" customHeight="1">
      <c r="F207" s="350"/>
      <c r="G207" s="241"/>
      <c r="H207" s="241"/>
      <c r="I207" s="241"/>
      <c r="J207" s="241"/>
      <c r="K207" s="241"/>
      <c r="L207" s="241"/>
      <c r="M207" s="241"/>
      <c r="N207" s="241"/>
      <c r="O207" s="241"/>
    </row>
    <row r="208" spans="6:15" ht="27" customHeight="1">
      <c r="F208" s="350"/>
      <c r="G208" s="241"/>
      <c r="H208" s="241"/>
      <c r="I208" s="241"/>
      <c r="J208" s="241"/>
      <c r="K208" s="241"/>
      <c r="L208" s="241"/>
      <c r="M208" s="241"/>
      <c r="N208" s="241"/>
      <c r="O208" s="241"/>
    </row>
    <row r="209" spans="6:15" ht="27" customHeight="1">
      <c r="F209" s="350"/>
      <c r="G209" s="241"/>
      <c r="H209" s="241"/>
      <c r="I209" s="241"/>
      <c r="J209" s="241"/>
      <c r="K209" s="241"/>
      <c r="L209" s="241"/>
      <c r="M209" s="241"/>
      <c r="N209" s="241"/>
      <c r="O209" s="241"/>
    </row>
    <row r="210" spans="6:15" ht="27" customHeight="1">
      <c r="F210" s="350"/>
      <c r="G210" s="241"/>
      <c r="H210" s="241"/>
      <c r="I210" s="241"/>
      <c r="J210" s="241"/>
      <c r="K210" s="241"/>
      <c r="L210" s="241"/>
      <c r="M210" s="241"/>
      <c r="N210" s="241"/>
      <c r="O210" s="241"/>
    </row>
    <row r="211" spans="6:15" ht="27" customHeight="1">
      <c r="F211" s="350"/>
      <c r="G211" s="241"/>
      <c r="H211" s="241"/>
      <c r="I211" s="241"/>
      <c r="J211" s="241"/>
      <c r="K211" s="241"/>
      <c r="L211" s="241"/>
      <c r="M211" s="241"/>
      <c r="N211" s="241"/>
      <c r="O211" s="241"/>
    </row>
    <row r="212" spans="6:15" ht="27" customHeight="1">
      <c r="F212" s="350"/>
      <c r="G212" s="241"/>
      <c r="H212" s="241"/>
      <c r="I212" s="241"/>
      <c r="J212" s="241"/>
      <c r="K212" s="241"/>
      <c r="L212" s="241"/>
      <c r="M212" s="241"/>
      <c r="N212" s="241"/>
      <c r="O212" s="241"/>
    </row>
    <row r="213" spans="6:15" ht="27" customHeight="1">
      <c r="F213" s="350"/>
      <c r="G213" s="241"/>
      <c r="H213" s="241"/>
      <c r="I213" s="241"/>
      <c r="J213" s="241"/>
      <c r="K213" s="241"/>
      <c r="L213" s="241"/>
      <c r="M213" s="241"/>
      <c r="N213" s="241"/>
      <c r="O213" s="241"/>
    </row>
    <row r="214" spans="6:15" ht="27" customHeight="1">
      <c r="F214" s="350"/>
      <c r="G214" s="241"/>
      <c r="H214" s="241"/>
      <c r="I214" s="241"/>
      <c r="J214" s="241"/>
      <c r="K214" s="241"/>
      <c r="L214" s="241"/>
      <c r="M214" s="241"/>
      <c r="N214" s="241"/>
      <c r="O214" s="241"/>
    </row>
    <row r="215" spans="6:15" ht="27" customHeight="1">
      <c r="F215" s="350"/>
      <c r="G215" s="241"/>
      <c r="H215" s="241"/>
      <c r="I215" s="241"/>
      <c r="J215" s="241"/>
      <c r="K215" s="241"/>
      <c r="L215" s="241"/>
      <c r="M215" s="241"/>
      <c r="N215" s="241"/>
      <c r="O215" s="241"/>
    </row>
    <row r="216" spans="6:15" ht="27" customHeight="1">
      <c r="F216" s="350"/>
      <c r="G216" s="241"/>
      <c r="H216" s="241"/>
      <c r="I216" s="241"/>
      <c r="J216" s="241"/>
      <c r="K216" s="241"/>
      <c r="L216" s="241"/>
      <c r="M216" s="241"/>
      <c r="N216" s="241"/>
      <c r="O216" s="241"/>
    </row>
    <row r="217" spans="6:15" ht="27" customHeight="1">
      <c r="F217" s="350"/>
      <c r="G217" s="241"/>
      <c r="H217" s="241"/>
      <c r="I217" s="241"/>
      <c r="J217" s="241"/>
      <c r="K217" s="241"/>
      <c r="L217" s="241"/>
      <c r="M217" s="241"/>
      <c r="N217" s="241"/>
      <c r="O217" s="241"/>
    </row>
    <row r="218" spans="6:15" ht="27" customHeight="1">
      <c r="F218" s="350"/>
      <c r="G218" s="241"/>
      <c r="H218" s="241"/>
      <c r="I218" s="241"/>
      <c r="J218" s="241"/>
      <c r="K218" s="241"/>
      <c r="L218" s="241"/>
      <c r="M218" s="241"/>
      <c r="N218" s="241"/>
      <c r="O218" s="241"/>
    </row>
    <row r="219" spans="6:15" ht="27" customHeight="1">
      <c r="F219" s="350"/>
      <c r="G219" s="241"/>
      <c r="H219" s="241"/>
      <c r="I219" s="241"/>
      <c r="J219" s="241"/>
      <c r="K219" s="241"/>
      <c r="L219" s="241"/>
      <c r="M219" s="241"/>
      <c r="N219" s="241"/>
      <c r="O219" s="241"/>
    </row>
    <row r="220" spans="6:15" ht="27" customHeight="1">
      <c r="F220" s="350"/>
      <c r="G220" s="241"/>
      <c r="H220" s="241"/>
      <c r="I220" s="241"/>
      <c r="J220" s="241"/>
      <c r="K220" s="241"/>
      <c r="L220" s="241"/>
      <c r="M220" s="241"/>
      <c r="N220" s="241"/>
      <c r="O220" s="241"/>
    </row>
    <row r="221" spans="6:15" ht="27" customHeight="1">
      <c r="F221" s="350"/>
      <c r="G221" s="241"/>
      <c r="H221" s="241"/>
      <c r="I221" s="241"/>
      <c r="J221" s="241"/>
      <c r="K221" s="241"/>
      <c r="L221" s="241"/>
      <c r="M221" s="241"/>
      <c r="N221" s="241"/>
      <c r="O221" s="241"/>
    </row>
    <row r="222" spans="6:15" ht="27" customHeight="1">
      <c r="F222" s="350"/>
      <c r="G222" s="241"/>
      <c r="H222" s="241"/>
      <c r="I222" s="241"/>
      <c r="J222" s="241"/>
      <c r="K222" s="241"/>
      <c r="L222" s="241"/>
      <c r="M222" s="241"/>
      <c r="N222" s="241"/>
      <c r="O222" s="241"/>
    </row>
    <row r="223" spans="6:15" ht="27" customHeight="1">
      <c r="F223" s="350"/>
      <c r="G223" s="241"/>
      <c r="H223" s="241"/>
      <c r="I223" s="241"/>
      <c r="J223" s="241"/>
      <c r="K223" s="241"/>
      <c r="L223" s="241"/>
      <c r="M223" s="241"/>
      <c r="N223" s="241"/>
      <c r="O223" s="241"/>
    </row>
    <row r="224" spans="6:15" ht="27" customHeight="1">
      <c r="F224" s="350"/>
      <c r="G224" s="241"/>
      <c r="H224" s="241"/>
      <c r="I224" s="241"/>
      <c r="J224" s="241"/>
      <c r="K224" s="241"/>
      <c r="L224" s="241"/>
      <c r="M224" s="241"/>
      <c r="N224" s="241"/>
      <c r="O224" s="241"/>
    </row>
    <row r="225" spans="6:15" ht="27" customHeight="1">
      <c r="F225" s="350"/>
      <c r="G225" s="241"/>
      <c r="H225" s="241"/>
      <c r="I225" s="241"/>
      <c r="J225" s="241"/>
      <c r="K225" s="241"/>
      <c r="L225" s="241"/>
      <c r="M225" s="241"/>
      <c r="N225" s="241"/>
      <c r="O225" s="241"/>
    </row>
    <row r="226" spans="6:15" ht="27" customHeight="1">
      <c r="F226" s="350"/>
      <c r="G226" s="241"/>
      <c r="H226" s="241"/>
      <c r="I226" s="241"/>
      <c r="J226" s="241"/>
      <c r="K226" s="241"/>
      <c r="L226" s="241"/>
      <c r="M226" s="241"/>
      <c r="N226" s="241"/>
      <c r="O226" s="241"/>
    </row>
    <row r="227" spans="6:15" ht="27" customHeight="1">
      <c r="F227" s="350"/>
      <c r="G227" s="241"/>
      <c r="H227" s="241"/>
      <c r="I227" s="241"/>
      <c r="J227" s="241"/>
      <c r="K227" s="241"/>
      <c r="L227" s="241"/>
      <c r="M227" s="241"/>
      <c r="N227" s="241"/>
      <c r="O227" s="241"/>
    </row>
    <row r="228" spans="6:15" ht="27" customHeight="1">
      <c r="F228" s="350"/>
      <c r="G228" s="241"/>
      <c r="H228" s="241"/>
      <c r="I228" s="241"/>
      <c r="J228" s="241"/>
      <c r="K228" s="241"/>
      <c r="L228" s="241"/>
      <c r="M228" s="241"/>
      <c r="N228" s="241"/>
      <c r="O228" s="241"/>
    </row>
    <row r="229" spans="6:15" ht="27" customHeight="1">
      <c r="F229" s="350"/>
      <c r="G229" s="241"/>
      <c r="H229" s="241"/>
      <c r="I229" s="241"/>
      <c r="J229" s="241"/>
      <c r="K229" s="241"/>
      <c r="L229" s="241"/>
      <c r="M229" s="241"/>
      <c r="N229" s="241"/>
      <c r="O229" s="241"/>
    </row>
    <row r="230" spans="6:15" ht="27" customHeight="1">
      <c r="F230" s="350"/>
      <c r="G230" s="241"/>
      <c r="H230" s="241"/>
      <c r="I230" s="241"/>
      <c r="J230" s="241"/>
      <c r="K230" s="241"/>
      <c r="L230" s="241"/>
      <c r="M230" s="241"/>
      <c r="N230" s="241"/>
      <c r="O230" s="241"/>
    </row>
    <row r="231" spans="6:15" ht="27" customHeight="1">
      <c r="F231" s="350"/>
      <c r="G231" s="241"/>
      <c r="H231" s="241"/>
      <c r="I231" s="241"/>
      <c r="J231" s="241"/>
      <c r="K231" s="241"/>
      <c r="L231" s="241"/>
      <c r="M231" s="241"/>
      <c r="N231" s="241"/>
      <c r="O231" s="241"/>
    </row>
    <row r="232" spans="6:15" ht="27" customHeight="1">
      <c r="F232" s="350"/>
      <c r="G232" s="241"/>
      <c r="H232" s="241"/>
      <c r="I232" s="241"/>
      <c r="J232" s="241"/>
      <c r="K232" s="241"/>
      <c r="L232" s="241"/>
      <c r="M232" s="241"/>
      <c r="N232" s="241"/>
      <c r="O232" s="241"/>
    </row>
    <row r="233" spans="6:15" ht="27" customHeight="1">
      <c r="F233" s="350"/>
      <c r="G233" s="241"/>
      <c r="H233" s="241"/>
      <c r="I233" s="241"/>
      <c r="J233" s="241"/>
      <c r="K233" s="241"/>
      <c r="L233" s="241"/>
      <c r="M233" s="241"/>
      <c r="N233" s="241"/>
      <c r="O233" s="241"/>
    </row>
    <row r="234" spans="6:15" ht="27" customHeight="1">
      <c r="F234" s="350"/>
      <c r="G234" s="241"/>
      <c r="H234" s="241"/>
      <c r="I234" s="241"/>
      <c r="J234" s="241"/>
      <c r="K234" s="241"/>
      <c r="L234" s="241"/>
      <c r="M234" s="241"/>
      <c r="N234" s="241"/>
      <c r="O234" s="241"/>
    </row>
    <row r="235" spans="6:15" ht="27" customHeight="1">
      <c r="F235" s="350"/>
      <c r="G235" s="241"/>
      <c r="H235" s="241"/>
      <c r="I235" s="241"/>
      <c r="J235" s="241"/>
      <c r="K235" s="241"/>
      <c r="L235" s="241"/>
      <c r="M235" s="241"/>
      <c r="N235" s="241"/>
      <c r="O235" s="241"/>
    </row>
    <row r="236" spans="6:15" ht="27" customHeight="1">
      <c r="F236" s="350"/>
      <c r="G236" s="241"/>
      <c r="H236" s="241"/>
      <c r="I236" s="241"/>
      <c r="J236" s="241"/>
      <c r="K236" s="241"/>
      <c r="L236" s="241"/>
      <c r="M236" s="241"/>
      <c r="N236" s="241"/>
      <c r="O236" s="241"/>
    </row>
    <row r="237" spans="6:15" ht="27" customHeight="1">
      <c r="F237" s="350"/>
      <c r="G237" s="241"/>
      <c r="H237" s="241"/>
      <c r="I237" s="241"/>
      <c r="J237" s="241"/>
      <c r="K237" s="241"/>
      <c r="L237" s="241"/>
      <c r="M237" s="241"/>
      <c r="N237" s="241"/>
      <c r="O237" s="241"/>
    </row>
    <row r="238" spans="6:15" ht="27" customHeight="1">
      <c r="F238" s="350"/>
      <c r="G238" s="241"/>
      <c r="H238" s="241"/>
      <c r="I238" s="241"/>
      <c r="J238" s="241"/>
      <c r="K238" s="241"/>
      <c r="L238" s="241"/>
      <c r="M238" s="241"/>
      <c r="N238" s="241"/>
      <c r="O238" s="241"/>
    </row>
    <row r="239" spans="6:15" ht="27" customHeight="1">
      <c r="F239" s="350"/>
      <c r="G239" s="241"/>
      <c r="H239" s="241"/>
      <c r="I239" s="241"/>
      <c r="J239" s="241"/>
      <c r="K239" s="241"/>
      <c r="L239" s="241"/>
      <c r="M239" s="241"/>
      <c r="N239" s="241"/>
      <c r="O239" s="241"/>
    </row>
    <row r="240" spans="6:15" ht="27" customHeight="1">
      <c r="F240" s="350"/>
      <c r="G240" s="241"/>
      <c r="H240" s="241"/>
      <c r="I240" s="241"/>
      <c r="J240" s="241"/>
      <c r="K240" s="241"/>
      <c r="L240" s="241"/>
      <c r="M240" s="241"/>
      <c r="N240" s="241"/>
      <c r="O240" s="241"/>
    </row>
    <row r="241" spans="6:15" ht="27" customHeight="1">
      <c r="F241" s="350"/>
      <c r="G241" s="241"/>
      <c r="H241" s="241"/>
      <c r="I241" s="241"/>
      <c r="J241" s="241"/>
      <c r="K241" s="241"/>
      <c r="L241" s="241"/>
      <c r="M241" s="241"/>
      <c r="N241" s="241"/>
      <c r="O241" s="241"/>
    </row>
    <row r="242" spans="6:15" ht="27" customHeight="1">
      <c r="F242" s="350"/>
      <c r="G242" s="241"/>
      <c r="H242" s="241"/>
      <c r="I242" s="241"/>
      <c r="J242" s="241"/>
      <c r="K242" s="241"/>
      <c r="L242" s="241"/>
      <c r="M242" s="241"/>
      <c r="N242" s="241"/>
      <c r="O242" s="241"/>
    </row>
    <row r="243" spans="6:15" ht="27" customHeight="1">
      <c r="F243" s="350"/>
      <c r="G243" s="241"/>
      <c r="H243" s="241"/>
      <c r="I243" s="241"/>
      <c r="J243" s="241"/>
      <c r="K243" s="241"/>
      <c r="L243" s="241"/>
      <c r="M243" s="241"/>
      <c r="N243" s="241"/>
      <c r="O243" s="241"/>
    </row>
    <row r="244" spans="6:15" ht="27" customHeight="1">
      <c r="F244" s="350"/>
      <c r="G244" s="241"/>
      <c r="H244" s="241"/>
      <c r="I244" s="241"/>
      <c r="J244" s="241"/>
      <c r="K244" s="241"/>
      <c r="L244" s="241"/>
      <c r="M244" s="241"/>
      <c r="N244" s="241"/>
      <c r="O244" s="241"/>
    </row>
    <row r="245" spans="6:15" ht="27" customHeight="1">
      <c r="F245" s="350"/>
      <c r="G245" s="241"/>
      <c r="H245" s="241"/>
      <c r="I245" s="241"/>
      <c r="J245" s="241"/>
      <c r="K245" s="241"/>
      <c r="L245" s="241"/>
      <c r="M245" s="241"/>
      <c r="N245" s="241"/>
      <c r="O245" s="241"/>
    </row>
    <row r="246" spans="6:15" ht="27" customHeight="1">
      <c r="F246" s="350"/>
      <c r="G246" s="241"/>
      <c r="H246" s="241"/>
      <c r="I246" s="241"/>
      <c r="J246" s="241"/>
      <c r="K246" s="241"/>
      <c r="L246" s="241"/>
      <c r="M246" s="241"/>
      <c r="N246" s="241"/>
      <c r="O246" s="241"/>
    </row>
    <row r="247" spans="6:15" ht="27" customHeight="1">
      <c r="F247" s="350"/>
      <c r="G247" s="241"/>
      <c r="H247" s="241"/>
      <c r="I247" s="241"/>
      <c r="J247" s="241"/>
      <c r="K247" s="241"/>
      <c r="L247" s="241"/>
      <c r="M247" s="241"/>
      <c r="N247" s="241"/>
      <c r="O247" s="241"/>
    </row>
    <row r="248" spans="6:15" ht="27" customHeight="1">
      <c r="F248" s="350"/>
      <c r="G248" s="241"/>
      <c r="H248" s="241"/>
      <c r="I248" s="241"/>
      <c r="J248" s="241"/>
      <c r="K248" s="241"/>
      <c r="L248" s="241"/>
      <c r="M248" s="241"/>
      <c r="N248" s="241"/>
      <c r="O248" s="241"/>
    </row>
    <row r="249" spans="6:15" ht="27" customHeight="1">
      <c r="F249" s="350"/>
      <c r="G249" s="241"/>
      <c r="H249" s="241"/>
      <c r="I249" s="241"/>
      <c r="J249" s="241"/>
      <c r="K249" s="241"/>
      <c r="L249" s="241"/>
      <c r="M249" s="241"/>
      <c r="N249" s="241"/>
      <c r="O249" s="241"/>
    </row>
    <row r="250" spans="6:15" ht="27" customHeight="1">
      <c r="F250" s="350"/>
      <c r="G250" s="241"/>
      <c r="H250" s="241"/>
      <c r="I250" s="241"/>
      <c r="J250" s="241"/>
      <c r="K250" s="241"/>
      <c r="L250" s="241"/>
      <c r="M250" s="241"/>
      <c r="N250" s="241"/>
      <c r="O250" s="241"/>
    </row>
    <row r="251" spans="6:15" ht="27" customHeight="1">
      <c r="F251" s="350"/>
      <c r="G251" s="241"/>
      <c r="H251" s="241"/>
      <c r="I251" s="241"/>
      <c r="J251" s="241"/>
      <c r="K251" s="241"/>
      <c r="L251" s="241"/>
      <c r="M251" s="241"/>
      <c r="N251" s="241"/>
      <c r="O251" s="241"/>
    </row>
    <row r="252" spans="6:15" ht="27" customHeight="1">
      <c r="F252" s="350"/>
      <c r="G252" s="241"/>
      <c r="H252" s="241"/>
      <c r="I252" s="241"/>
      <c r="J252" s="241"/>
      <c r="K252" s="241"/>
      <c r="L252" s="241"/>
      <c r="M252" s="241"/>
      <c r="N252" s="241"/>
      <c r="O252" s="241"/>
    </row>
    <row r="253" spans="6:15" ht="27" customHeight="1">
      <c r="F253" s="350"/>
      <c r="G253" s="241"/>
      <c r="H253" s="241"/>
      <c r="I253" s="241"/>
      <c r="J253" s="241"/>
      <c r="K253" s="241"/>
      <c r="L253" s="241"/>
      <c r="M253" s="241"/>
      <c r="N253" s="241"/>
      <c r="O253" s="241"/>
    </row>
    <row r="254" spans="6:15" ht="27" customHeight="1">
      <c r="F254" s="350"/>
      <c r="G254" s="241"/>
      <c r="H254" s="241"/>
      <c r="I254" s="241"/>
      <c r="J254" s="241"/>
      <c r="K254" s="241"/>
      <c r="L254" s="241"/>
      <c r="M254" s="241"/>
      <c r="N254" s="241"/>
      <c r="O254" s="241"/>
    </row>
    <row r="255" spans="6:15" ht="27" customHeight="1">
      <c r="F255" s="350"/>
      <c r="G255" s="241"/>
      <c r="H255" s="241"/>
      <c r="I255" s="241"/>
      <c r="J255" s="241"/>
      <c r="K255" s="241"/>
      <c r="L255" s="241"/>
      <c r="M255" s="241"/>
      <c r="N255" s="241"/>
      <c r="O255" s="241"/>
    </row>
    <row r="256" spans="6:15" ht="27" customHeight="1">
      <c r="F256" s="350"/>
      <c r="G256" s="241"/>
      <c r="H256" s="241"/>
      <c r="I256" s="241"/>
      <c r="J256" s="241"/>
      <c r="K256" s="241"/>
      <c r="L256" s="241"/>
      <c r="M256" s="241"/>
      <c r="N256" s="241"/>
      <c r="O256" s="241"/>
    </row>
    <row r="257" spans="6:15" ht="27" customHeight="1">
      <c r="F257" s="350"/>
      <c r="G257" s="241"/>
      <c r="H257" s="241"/>
      <c r="I257" s="241"/>
      <c r="J257" s="241"/>
      <c r="K257" s="241"/>
      <c r="L257" s="241"/>
      <c r="M257" s="241"/>
      <c r="N257" s="241"/>
      <c r="O257" s="241"/>
    </row>
    <row r="258" spans="6:15" ht="27" customHeight="1">
      <c r="F258" s="350"/>
      <c r="G258" s="241"/>
      <c r="H258" s="241"/>
      <c r="I258" s="241"/>
      <c r="J258" s="241"/>
      <c r="K258" s="241"/>
      <c r="L258" s="241"/>
      <c r="M258" s="241"/>
      <c r="N258" s="241"/>
      <c r="O258" s="241"/>
    </row>
    <row r="259" spans="6:15" ht="27" customHeight="1">
      <c r="F259" s="350"/>
      <c r="G259" s="241"/>
      <c r="H259" s="241"/>
      <c r="I259" s="241"/>
      <c r="J259" s="241"/>
      <c r="K259" s="241"/>
      <c r="L259" s="241"/>
      <c r="M259" s="241"/>
      <c r="N259" s="241"/>
      <c r="O259" s="241"/>
    </row>
    <row r="260" spans="6:15" ht="27" customHeight="1">
      <c r="F260" s="350"/>
      <c r="G260" s="241"/>
      <c r="H260" s="241"/>
      <c r="I260" s="241"/>
      <c r="J260" s="241"/>
      <c r="K260" s="241"/>
      <c r="L260" s="241"/>
      <c r="M260" s="241"/>
      <c r="N260" s="241"/>
      <c r="O260" s="241"/>
    </row>
    <row r="261" spans="6:15" ht="27" customHeight="1">
      <c r="F261" s="350"/>
      <c r="G261" s="241"/>
      <c r="H261" s="241"/>
      <c r="I261" s="241"/>
      <c r="J261" s="241"/>
      <c r="K261" s="241"/>
      <c r="L261" s="241"/>
      <c r="M261" s="241"/>
      <c r="N261" s="241"/>
      <c r="O261" s="241"/>
    </row>
    <row r="262" spans="6:15" ht="27" customHeight="1">
      <c r="F262" s="350"/>
      <c r="G262" s="241"/>
      <c r="H262" s="241"/>
      <c r="I262" s="241"/>
      <c r="J262" s="241"/>
      <c r="K262" s="241"/>
      <c r="L262" s="241"/>
      <c r="M262" s="241"/>
      <c r="N262" s="241"/>
      <c r="O262" s="241"/>
    </row>
    <row r="263" spans="6:15" ht="27" customHeight="1">
      <c r="F263" s="350"/>
      <c r="G263" s="241"/>
      <c r="H263" s="241"/>
      <c r="I263" s="241"/>
      <c r="J263" s="241"/>
      <c r="K263" s="241"/>
      <c r="L263" s="241"/>
      <c r="M263" s="241"/>
      <c r="N263" s="241"/>
      <c r="O263" s="241"/>
    </row>
    <row r="264" spans="6:15" ht="27" customHeight="1">
      <c r="F264" s="350"/>
      <c r="G264" s="241"/>
      <c r="H264" s="241"/>
      <c r="I264" s="241"/>
      <c r="J264" s="241"/>
      <c r="K264" s="241"/>
      <c r="L264" s="241"/>
      <c r="M264" s="241"/>
      <c r="N264" s="241"/>
      <c r="O264" s="241"/>
    </row>
    <row r="265" spans="6:15" ht="27" customHeight="1">
      <c r="F265" s="350"/>
      <c r="G265" s="241"/>
      <c r="H265" s="241"/>
      <c r="I265" s="241"/>
      <c r="J265" s="241"/>
      <c r="K265" s="241"/>
      <c r="L265" s="241"/>
      <c r="M265" s="241"/>
      <c r="N265" s="241"/>
      <c r="O265" s="241"/>
    </row>
    <row r="266" spans="6:15" ht="27" customHeight="1">
      <c r="F266" s="350"/>
      <c r="G266" s="241"/>
      <c r="H266" s="241"/>
      <c r="I266" s="241"/>
      <c r="J266" s="241"/>
      <c r="K266" s="241"/>
      <c r="L266" s="241"/>
      <c r="M266" s="241"/>
      <c r="N266" s="241"/>
      <c r="O266" s="241"/>
    </row>
    <row r="267" spans="6:15" ht="27" customHeight="1">
      <c r="F267" s="350"/>
      <c r="G267" s="241"/>
      <c r="H267" s="241"/>
      <c r="I267" s="241"/>
      <c r="J267" s="241"/>
      <c r="K267" s="241"/>
      <c r="L267" s="241"/>
      <c r="M267" s="241"/>
      <c r="N267" s="241"/>
      <c r="O267" s="241"/>
    </row>
    <row r="268" spans="6:15" ht="27" customHeight="1">
      <c r="F268" s="350"/>
      <c r="G268" s="241"/>
      <c r="H268" s="241"/>
      <c r="I268" s="241"/>
      <c r="J268" s="241"/>
      <c r="K268" s="241"/>
      <c r="L268" s="241"/>
      <c r="M268" s="241"/>
      <c r="N268" s="241"/>
      <c r="O268" s="241"/>
    </row>
    <row r="269" spans="6:15" ht="27" customHeight="1">
      <c r="F269" s="350"/>
      <c r="G269" s="241"/>
      <c r="H269" s="241"/>
      <c r="I269" s="241"/>
      <c r="J269" s="241"/>
      <c r="K269" s="241"/>
      <c r="L269" s="241"/>
      <c r="M269" s="241"/>
      <c r="N269" s="241"/>
      <c r="O269" s="241"/>
    </row>
    <row r="270" spans="6:15" ht="27" customHeight="1">
      <c r="F270" s="350"/>
      <c r="G270" s="241"/>
      <c r="H270" s="241"/>
      <c r="I270" s="241"/>
      <c r="J270" s="241"/>
      <c r="K270" s="241"/>
      <c r="L270" s="241"/>
      <c r="M270" s="241"/>
      <c r="N270" s="241"/>
      <c r="O270" s="241"/>
    </row>
    <row r="271" spans="6:15" ht="27" customHeight="1">
      <c r="F271" s="350"/>
      <c r="G271" s="241"/>
      <c r="H271" s="241"/>
      <c r="I271" s="241"/>
      <c r="J271" s="241"/>
      <c r="K271" s="241"/>
      <c r="L271" s="241"/>
      <c r="M271" s="241"/>
      <c r="N271" s="241"/>
      <c r="O271" s="241"/>
    </row>
    <row r="272" spans="6:15" ht="27" customHeight="1">
      <c r="F272" s="350"/>
      <c r="G272" s="241"/>
      <c r="H272" s="241"/>
      <c r="I272" s="241"/>
      <c r="J272" s="241"/>
      <c r="K272" s="241"/>
      <c r="L272" s="241"/>
      <c r="M272" s="241"/>
      <c r="N272" s="241"/>
      <c r="O272" s="241"/>
    </row>
    <row r="273" spans="6:15" ht="27" customHeight="1">
      <c r="F273" s="350"/>
      <c r="G273" s="241"/>
      <c r="H273" s="241"/>
      <c r="I273" s="241"/>
      <c r="J273" s="241"/>
      <c r="K273" s="241"/>
      <c r="L273" s="241"/>
      <c r="M273" s="241"/>
      <c r="N273" s="241"/>
      <c r="O273" s="241"/>
    </row>
    <row r="274" spans="6:15" ht="27" customHeight="1">
      <c r="F274" s="350"/>
      <c r="G274" s="241"/>
      <c r="H274" s="241"/>
      <c r="I274" s="241"/>
      <c r="J274" s="241"/>
      <c r="K274" s="241"/>
      <c r="L274" s="241"/>
      <c r="M274" s="241"/>
      <c r="N274" s="241"/>
      <c r="O274" s="241"/>
    </row>
    <row r="275" spans="6:15" ht="27" customHeight="1">
      <c r="F275" s="350"/>
      <c r="G275" s="241"/>
      <c r="H275" s="241"/>
      <c r="I275" s="241"/>
      <c r="J275" s="241"/>
      <c r="K275" s="241"/>
      <c r="L275" s="241"/>
      <c r="M275" s="241"/>
      <c r="N275" s="241"/>
      <c r="O275" s="241"/>
    </row>
    <row r="276" spans="6:15" ht="27" customHeight="1">
      <c r="F276" s="350"/>
      <c r="G276" s="241"/>
      <c r="H276" s="241"/>
      <c r="I276" s="241"/>
      <c r="J276" s="241"/>
      <c r="K276" s="241"/>
      <c r="L276" s="241"/>
      <c r="M276" s="241"/>
      <c r="N276" s="241"/>
      <c r="O276" s="241"/>
    </row>
    <row r="277" spans="6:15" ht="27" customHeight="1">
      <c r="F277" s="350"/>
      <c r="G277" s="241"/>
      <c r="H277" s="241"/>
      <c r="I277" s="241"/>
      <c r="J277" s="241"/>
      <c r="K277" s="241"/>
      <c r="L277" s="241"/>
      <c r="M277" s="241"/>
      <c r="N277" s="241"/>
      <c r="O277" s="241"/>
    </row>
    <row r="278" spans="6:15" ht="27" customHeight="1">
      <c r="F278" s="350"/>
      <c r="G278" s="241"/>
      <c r="H278" s="241"/>
      <c r="I278" s="241"/>
      <c r="J278" s="241"/>
      <c r="K278" s="241"/>
      <c r="L278" s="241"/>
      <c r="M278" s="241"/>
      <c r="N278" s="241"/>
      <c r="O278" s="241"/>
    </row>
    <row r="279" spans="6:15" ht="27" customHeight="1">
      <c r="F279" s="350"/>
      <c r="G279" s="241"/>
      <c r="H279" s="241"/>
      <c r="I279" s="241"/>
      <c r="J279" s="241"/>
      <c r="K279" s="241"/>
      <c r="L279" s="241"/>
      <c r="M279" s="241"/>
      <c r="N279" s="241"/>
      <c r="O279" s="241"/>
    </row>
    <row r="280" spans="6:15" ht="27" customHeight="1">
      <c r="F280" s="350"/>
      <c r="G280" s="241"/>
      <c r="H280" s="241"/>
      <c r="I280" s="241"/>
      <c r="J280" s="241"/>
      <c r="K280" s="241"/>
      <c r="L280" s="241"/>
      <c r="M280" s="241"/>
      <c r="N280" s="241"/>
      <c r="O280" s="241"/>
    </row>
    <row r="281" spans="6:15" ht="27" customHeight="1">
      <c r="F281" s="350"/>
      <c r="G281" s="241"/>
      <c r="H281" s="241"/>
      <c r="I281" s="241"/>
      <c r="J281" s="241"/>
      <c r="K281" s="241"/>
      <c r="L281" s="241"/>
      <c r="M281" s="241"/>
      <c r="N281" s="241"/>
      <c r="O281" s="241"/>
    </row>
    <row r="282" spans="6:15" ht="27" customHeight="1">
      <c r="F282" s="350"/>
      <c r="G282" s="241"/>
      <c r="H282" s="241"/>
      <c r="I282" s="241"/>
      <c r="J282" s="241"/>
      <c r="K282" s="241"/>
      <c r="L282" s="241"/>
      <c r="M282" s="241"/>
      <c r="N282" s="241"/>
      <c r="O282" s="241"/>
    </row>
    <row r="283" spans="6:15" ht="27" customHeight="1">
      <c r="F283" s="350"/>
      <c r="G283" s="241"/>
      <c r="H283" s="241"/>
      <c r="I283" s="241"/>
      <c r="J283" s="241"/>
      <c r="K283" s="241"/>
      <c r="L283" s="241"/>
      <c r="M283" s="241"/>
      <c r="N283" s="241"/>
      <c r="O283" s="241"/>
    </row>
    <row r="284" spans="6:15" ht="27" customHeight="1">
      <c r="F284" s="350"/>
      <c r="G284" s="241"/>
      <c r="H284" s="241"/>
      <c r="I284" s="241"/>
      <c r="J284" s="241"/>
      <c r="K284" s="241"/>
      <c r="L284" s="241"/>
      <c r="M284" s="241"/>
      <c r="N284" s="241"/>
      <c r="O284" s="241"/>
    </row>
    <row r="285" spans="6:15" ht="27" customHeight="1">
      <c r="F285" s="350"/>
      <c r="G285" s="241"/>
      <c r="H285" s="241"/>
      <c r="I285" s="241"/>
      <c r="J285" s="241"/>
      <c r="K285" s="241"/>
      <c r="L285" s="241"/>
      <c r="M285" s="241"/>
      <c r="N285" s="241"/>
      <c r="O285" s="241"/>
    </row>
    <row r="286" spans="6:15" ht="27" customHeight="1">
      <c r="F286" s="350"/>
      <c r="G286" s="241"/>
      <c r="H286" s="241"/>
      <c r="I286" s="241"/>
      <c r="J286" s="241"/>
      <c r="K286" s="241"/>
      <c r="L286" s="241"/>
      <c r="M286" s="241"/>
      <c r="N286" s="241"/>
      <c r="O286" s="241"/>
    </row>
    <row r="287" spans="6:15" ht="27" customHeight="1">
      <c r="F287" s="350"/>
      <c r="G287" s="241"/>
      <c r="H287" s="241"/>
      <c r="I287" s="241"/>
      <c r="J287" s="241"/>
      <c r="K287" s="241"/>
      <c r="L287" s="241"/>
      <c r="M287" s="241"/>
      <c r="N287" s="241"/>
      <c r="O287" s="241"/>
    </row>
    <row r="288" spans="6:15" ht="27" customHeight="1">
      <c r="F288" s="350"/>
      <c r="G288" s="241"/>
      <c r="H288" s="241"/>
      <c r="I288" s="241"/>
      <c r="J288" s="241"/>
      <c r="K288" s="241"/>
      <c r="L288" s="241"/>
      <c r="M288" s="241"/>
      <c r="N288" s="241"/>
      <c r="O288" s="241"/>
    </row>
    <row r="289" spans="6:15" ht="27" customHeight="1">
      <c r="F289" s="350"/>
      <c r="G289" s="241"/>
      <c r="H289" s="241"/>
      <c r="I289" s="241"/>
      <c r="J289" s="241"/>
      <c r="K289" s="241"/>
      <c r="L289" s="241"/>
      <c r="M289" s="241"/>
      <c r="N289" s="241"/>
      <c r="O289" s="241"/>
    </row>
    <row r="290" spans="6:15" ht="27" customHeight="1">
      <c r="F290" s="350"/>
      <c r="G290" s="241"/>
      <c r="H290" s="241"/>
      <c r="I290" s="241"/>
      <c r="J290" s="241"/>
      <c r="K290" s="241"/>
      <c r="L290" s="241"/>
      <c r="M290" s="241"/>
      <c r="N290" s="241"/>
      <c r="O290" s="241"/>
    </row>
    <row r="291" spans="6:15" ht="27" customHeight="1">
      <c r="F291" s="350"/>
      <c r="G291" s="241"/>
      <c r="H291" s="241"/>
      <c r="I291" s="241"/>
      <c r="J291" s="241"/>
      <c r="K291" s="241"/>
      <c r="L291" s="241"/>
      <c r="M291" s="241"/>
      <c r="N291" s="241"/>
      <c r="O291" s="241"/>
    </row>
    <row r="292" spans="6:15" ht="27" customHeight="1">
      <c r="F292" s="350"/>
      <c r="G292" s="241"/>
      <c r="H292" s="241"/>
      <c r="I292" s="241"/>
      <c r="J292" s="241"/>
      <c r="K292" s="241"/>
      <c r="L292" s="241"/>
      <c r="M292" s="241"/>
      <c r="N292" s="241"/>
      <c r="O292" s="241"/>
    </row>
    <row r="293" spans="6:15" ht="27" customHeight="1">
      <c r="F293" s="350"/>
      <c r="G293" s="241"/>
      <c r="H293" s="241"/>
      <c r="I293" s="241"/>
      <c r="J293" s="241"/>
      <c r="K293" s="241"/>
      <c r="L293" s="241"/>
      <c r="M293" s="241"/>
      <c r="N293" s="241"/>
      <c r="O293" s="241"/>
    </row>
    <row r="294" spans="6:15" ht="27" customHeight="1">
      <c r="F294" s="350"/>
      <c r="G294" s="241"/>
      <c r="H294" s="241"/>
      <c r="I294" s="241"/>
      <c r="J294" s="241"/>
      <c r="K294" s="241"/>
      <c r="L294" s="241"/>
      <c r="M294" s="241"/>
      <c r="N294" s="241"/>
      <c r="O294" s="241"/>
    </row>
    <row r="295" spans="6:15" ht="27" customHeight="1">
      <c r="F295" s="350"/>
      <c r="G295" s="241"/>
      <c r="H295" s="241"/>
      <c r="I295" s="241"/>
      <c r="J295" s="241"/>
      <c r="K295" s="241"/>
      <c r="L295" s="241"/>
      <c r="M295" s="241"/>
      <c r="N295" s="241"/>
      <c r="O295" s="241"/>
    </row>
  </sheetData>
  <mergeCells count="7">
    <mergeCell ref="B7:B8"/>
    <mergeCell ref="F7:F8"/>
    <mergeCell ref="B5:O5"/>
    <mergeCell ref="J1:O1"/>
    <mergeCell ref="J2:O2"/>
    <mergeCell ref="J3:O3"/>
    <mergeCell ref="G7:O7"/>
  </mergeCells>
  <printOptions/>
  <pageMargins left="0.15748031496062992" right="0.15748031496062992" top="0.17" bottom="0.19" header="0.15748031496062992" footer="0.15748031496062992"/>
  <pageSetup firstPageNumber="9" useFirstPageNumber="1" horizontalDpi="600" verticalDpi="600" orientation="landscape" paperSize="9" scale="5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B1">
      <selection activeCell="K1" sqref="K1:K2"/>
    </sheetView>
  </sheetViews>
  <sheetFormatPr defaultColWidth="9.00390625" defaultRowHeight="12.75"/>
  <cols>
    <col min="1" max="1" width="46.25390625" style="0" customWidth="1"/>
    <col min="2" max="2" width="7.75390625" style="0" customWidth="1"/>
    <col min="3" max="3" width="8.875" style="0" customWidth="1"/>
    <col min="4" max="4" width="7.875" style="0" customWidth="1"/>
    <col min="5" max="5" width="14.875" style="0" customWidth="1"/>
    <col min="7" max="8" width="14.875" style="0" customWidth="1"/>
    <col min="9" max="9" width="8.75390625" style="0" customWidth="1"/>
    <col min="10" max="10" width="15.25390625" style="0" customWidth="1"/>
    <col min="11" max="11" width="14.625" style="0" customWidth="1"/>
  </cols>
  <sheetData>
    <row r="1" spans="1:11" ht="15.75" customHeight="1">
      <c r="A1" s="1"/>
      <c r="B1" s="1"/>
      <c r="C1" s="230"/>
      <c r="D1" s="230"/>
      <c r="E1" s="230"/>
      <c r="F1" s="230"/>
      <c r="G1" s="230"/>
      <c r="H1" s="230"/>
      <c r="I1" s="230"/>
      <c r="J1" s="230"/>
      <c r="K1" s="230" t="s">
        <v>10</v>
      </c>
    </row>
    <row r="2" spans="1:11" ht="15.75" customHeight="1">
      <c r="A2" s="1"/>
      <c r="B2" s="1"/>
      <c r="C2" s="230"/>
      <c r="D2" s="230"/>
      <c r="E2" s="230"/>
      <c r="F2" s="230"/>
      <c r="G2" s="230"/>
      <c r="H2" s="230"/>
      <c r="I2" s="230"/>
      <c r="J2" s="230"/>
      <c r="K2" s="230" t="s">
        <v>589</v>
      </c>
    </row>
    <row r="3" spans="1:11" ht="15.75" customHeight="1">
      <c r="A3" s="1"/>
      <c r="B3" s="1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8.75">
      <c r="A5" s="749" t="s">
        <v>4</v>
      </c>
      <c r="B5" s="749"/>
      <c r="C5" s="749"/>
      <c r="D5" s="749"/>
      <c r="E5" s="749"/>
      <c r="F5" s="749"/>
      <c r="G5" s="749"/>
      <c r="H5" s="749"/>
      <c r="I5" s="749"/>
      <c r="J5" s="749"/>
      <c r="K5" s="803"/>
    </row>
    <row r="6" spans="1:11" ht="16.5" thickBot="1">
      <c r="A6" s="2"/>
      <c r="B6" s="2"/>
      <c r="C6" s="2"/>
      <c r="D6" s="2"/>
      <c r="E6" s="2"/>
      <c r="F6" s="2"/>
      <c r="G6" s="2"/>
      <c r="H6" s="2"/>
      <c r="I6" s="2"/>
      <c r="J6" s="101"/>
      <c r="K6" s="101" t="s">
        <v>575</v>
      </c>
    </row>
    <row r="7" spans="1:11" ht="16.5" thickBot="1">
      <c r="A7" s="115"/>
      <c r="B7" s="119"/>
      <c r="C7" s="119"/>
      <c r="D7" s="117"/>
      <c r="E7" s="799" t="s">
        <v>571</v>
      </c>
      <c r="F7" s="800"/>
      <c r="G7" s="801"/>
      <c r="H7" s="799" t="s">
        <v>572</v>
      </c>
      <c r="I7" s="800"/>
      <c r="J7" s="800"/>
      <c r="K7" s="168"/>
    </row>
    <row r="8" spans="1:11" ht="69.75" customHeight="1" thickBot="1">
      <c r="A8" s="224" t="s">
        <v>485</v>
      </c>
      <c r="B8" s="225" t="s">
        <v>486</v>
      </c>
      <c r="C8" s="225" t="s">
        <v>487</v>
      </c>
      <c r="D8" s="226" t="s">
        <v>488</v>
      </c>
      <c r="E8" s="6" t="s">
        <v>606</v>
      </c>
      <c r="F8" s="6" t="s">
        <v>570</v>
      </c>
      <c r="G8" s="6" t="s">
        <v>607</v>
      </c>
      <c r="H8" s="6" t="s">
        <v>606</v>
      </c>
      <c r="I8" s="6" t="s">
        <v>570</v>
      </c>
      <c r="J8" s="6" t="s">
        <v>607</v>
      </c>
      <c r="K8" s="227" t="s">
        <v>590</v>
      </c>
    </row>
    <row r="9" spans="1:11" ht="17.25" customHeight="1" thickBot="1">
      <c r="A9" s="228">
        <v>1</v>
      </c>
      <c r="B9" s="219">
        <v>2</v>
      </c>
      <c r="C9" s="219">
        <v>3</v>
      </c>
      <c r="D9" s="219">
        <v>4</v>
      </c>
      <c r="E9" s="221">
        <v>5</v>
      </c>
      <c r="F9" s="221">
        <v>6</v>
      </c>
      <c r="G9" s="221">
        <v>7</v>
      </c>
      <c r="H9" s="221">
        <v>8</v>
      </c>
      <c r="I9" s="221">
        <v>9</v>
      </c>
      <c r="J9" s="221">
        <v>10</v>
      </c>
      <c r="K9" s="229">
        <v>11</v>
      </c>
    </row>
    <row r="10" spans="1:11" ht="31.5">
      <c r="A10" s="72" t="s">
        <v>573</v>
      </c>
      <c r="B10" s="34" t="s">
        <v>507</v>
      </c>
      <c r="C10" s="73">
        <v>4500600</v>
      </c>
      <c r="D10" s="34" t="s">
        <v>500</v>
      </c>
      <c r="E10" s="107" t="s">
        <v>458</v>
      </c>
      <c r="F10" s="124">
        <f>G10-E10</f>
        <v>-100.8</v>
      </c>
      <c r="G10" s="200">
        <v>0</v>
      </c>
      <c r="H10" s="12">
        <v>100.8</v>
      </c>
      <c r="I10" s="109">
        <f>J10-H10</f>
        <v>-100.8</v>
      </c>
      <c r="J10" s="79">
        <v>0</v>
      </c>
      <c r="K10" s="802" t="s">
        <v>596</v>
      </c>
    </row>
    <row r="11" spans="1:12" ht="31.5">
      <c r="A11" s="72" t="s">
        <v>573</v>
      </c>
      <c r="B11" s="116" t="s">
        <v>507</v>
      </c>
      <c r="C11" s="180">
        <v>4400200</v>
      </c>
      <c r="D11" s="116" t="s">
        <v>500</v>
      </c>
      <c r="E11" s="107" t="s">
        <v>604</v>
      </c>
      <c r="F11" s="124">
        <f>G11-E11</f>
        <v>100.8</v>
      </c>
      <c r="G11" s="200">
        <v>100.8</v>
      </c>
      <c r="H11" s="12">
        <v>0</v>
      </c>
      <c r="I11" s="109">
        <f>J11-H11</f>
        <v>100.8</v>
      </c>
      <c r="J11" s="79">
        <v>100.8</v>
      </c>
      <c r="K11" s="798"/>
      <c r="L11" s="111"/>
    </row>
    <row r="12" spans="1:11" ht="90.75" thickBot="1">
      <c r="A12" s="98" t="s">
        <v>545</v>
      </c>
      <c r="B12" s="63" t="s">
        <v>563</v>
      </c>
      <c r="C12" s="64" t="s">
        <v>564</v>
      </c>
      <c r="D12" s="63" t="s">
        <v>508</v>
      </c>
      <c r="E12" s="113">
        <f>3067.5+59</f>
        <v>3126.5</v>
      </c>
      <c r="F12" s="91">
        <f>G12-E12</f>
        <v>-3067.5</v>
      </c>
      <c r="G12" s="113">
        <v>59</v>
      </c>
      <c r="H12" s="35">
        <f>2538.2+59</f>
        <v>2597.2</v>
      </c>
      <c r="I12" s="114">
        <f>J12-H12</f>
        <v>-2538.2</v>
      </c>
      <c r="J12" s="145">
        <v>59</v>
      </c>
      <c r="K12" s="166" t="s">
        <v>595</v>
      </c>
    </row>
    <row r="13" spans="1:11" ht="16.5" thickBot="1">
      <c r="A13" s="36"/>
      <c r="B13" s="37"/>
      <c r="C13" s="38"/>
      <c r="D13" s="110"/>
      <c r="E13" s="93">
        <f>E10+E11+E12</f>
        <v>3227.3</v>
      </c>
      <c r="F13" s="93">
        <f>F10+F11+F12</f>
        <v>-3067.5</v>
      </c>
      <c r="G13" s="93">
        <f>G10+G11+G12</f>
        <v>159.8</v>
      </c>
      <c r="H13" s="93">
        <f>SUM(H10:H12)</f>
        <v>2698</v>
      </c>
      <c r="I13" s="93">
        <f>SUM(I10:I12)</f>
        <v>-2538.2</v>
      </c>
      <c r="J13" s="93">
        <f>SUM(J10:J12)</f>
        <v>159.8</v>
      </c>
      <c r="K13" s="168"/>
    </row>
    <row r="14" spans="1:10" ht="15.75">
      <c r="A14" s="2"/>
      <c r="B14" s="2"/>
      <c r="C14" s="2"/>
      <c r="D14" s="2"/>
      <c r="E14" s="2"/>
      <c r="F14" s="2"/>
      <c r="G14" s="2"/>
      <c r="H14" s="2"/>
      <c r="I14" s="2"/>
      <c r="J14" s="1"/>
    </row>
    <row r="15" spans="1:9" ht="15.75">
      <c r="A15" s="2"/>
      <c r="B15" s="2"/>
      <c r="C15" s="2"/>
      <c r="D15" s="2"/>
      <c r="E15" s="67"/>
      <c r="F15" s="2"/>
      <c r="G15" s="2"/>
      <c r="H15" s="2"/>
      <c r="I15" s="26"/>
    </row>
    <row r="16" spans="1:10" ht="15.75">
      <c r="A16" s="2"/>
      <c r="B16" s="2"/>
      <c r="C16" s="2"/>
      <c r="D16" s="2"/>
      <c r="E16" s="67"/>
      <c r="F16" s="67"/>
      <c r="G16" s="67"/>
      <c r="H16" s="67"/>
      <c r="I16" s="67"/>
      <c r="J16" s="40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</sheetData>
  <mergeCells count="4">
    <mergeCell ref="K10:K11"/>
    <mergeCell ref="E7:G7"/>
    <mergeCell ref="H7:J7"/>
    <mergeCell ref="A5:K5"/>
  </mergeCells>
  <printOptions/>
  <pageMargins left="0.75" right="0.63" top="1" bottom="1" header="0.5" footer="0.5"/>
  <pageSetup firstPageNumber="28" useFirstPageNumber="1" fitToHeight="0" horizontalDpi="600" verticalDpi="600" orientation="landscape" paperSize="9" scale="70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10">
      <selection activeCell="A16" sqref="A16:F16"/>
    </sheetView>
  </sheetViews>
  <sheetFormatPr defaultColWidth="9.00390625" defaultRowHeight="12.75"/>
  <cols>
    <col min="1" max="1" width="11.75390625" style="1" customWidth="1"/>
    <col min="2" max="2" width="5.875" style="1" customWidth="1"/>
    <col min="3" max="5" width="9.125" style="1" customWidth="1"/>
    <col min="6" max="6" width="4.875" style="1" customWidth="1"/>
    <col min="7" max="10" width="0" style="1" hidden="1" customWidth="1"/>
    <col min="11" max="11" width="20.875" style="1" customWidth="1"/>
    <col min="12" max="16384" width="9.125" style="1" customWidth="1"/>
  </cols>
  <sheetData>
    <row r="1" spans="1:24" ht="12.7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 t="s">
        <v>451</v>
      </c>
      <c r="T1" s="422"/>
      <c r="U1" s="422"/>
      <c r="V1" s="422"/>
      <c r="W1" s="422"/>
      <c r="X1" s="448"/>
    </row>
    <row r="2" spans="1:24" ht="27" customHeight="1">
      <c r="A2" s="812" t="s">
        <v>450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449"/>
      <c r="X2" s="449"/>
    </row>
    <row r="3" spans="1:24" ht="13.5" thickBot="1">
      <c r="A3" s="450"/>
      <c r="B3" s="450"/>
      <c r="C3" s="451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1"/>
      <c r="V3" s="451"/>
      <c r="W3" s="451"/>
      <c r="X3" s="448"/>
    </row>
    <row r="4" spans="1:24" ht="13.5">
      <c r="A4" s="452"/>
      <c r="B4" s="453"/>
      <c r="C4" s="453"/>
      <c r="D4" s="453"/>
      <c r="E4" s="453"/>
      <c r="F4" s="454"/>
      <c r="G4" s="806" t="s">
        <v>357</v>
      </c>
      <c r="H4" s="806"/>
      <c r="I4" s="806"/>
      <c r="J4" s="811"/>
      <c r="K4" s="806" t="s">
        <v>358</v>
      </c>
      <c r="L4" s="808" t="s">
        <v>359</v>
      </c>
      <c r="M4" s="809"/>
      <c r="N4" s="810"/>
      <c r="O4" s="813" t="s">
        <v>360</v>
      </c>
      <c r="P4" s="814"/>
      <c r="Q4" s="815"/>
      <c r="R4" s="813" t="s">
        <v>449</v>
      </c>
      <c r="S4" s="814"/>
      <c r="T4" s="815"/>
      <c r="U4" s="816" t="s">
        <v>361</v>
      </c>
      <c r="V4" s="817"/>
      <c r="W4" s="818"/>
      <c r="X4" s="455"/>
    </row>
    <row r="5" spans="1:24" ht="21.75">
      <c r="A5" s="456" t="s">
        <v>362</v>
      </c>
      <c r="B5" s="457"/>
      <c r="C5" s="457"/>
      <c r="D5" s="457"/>
      <c r="E5" s="457"/>
      <c r="F5" s="458"/>
      <c r="G5" s="459" t="s">
        <v>279</v>
      </c>
      <c r="H5" s="460" t="s">
        <v>280</v>
      </c>
      <c r="I5" s="459" t="s">
        <v>363</v>
      </c>
      <c r="J5" s="461" t="s">
        <v>364</v>
      </c>
      <c r="K5" s="807"/>
      <c r="L5" s="461">
        <v>2011</v>
      </c>
      <c r="M5" s="462">
        <v>2012</v>
      </c>
      <c r="N5" s="461">
        <v>2013</v>
      </c>
      <c r="O5" s="463">
        <v>2011</v>
      </c>
      <c r="P5" s="463">
        <v>2012</v>
      </c>
      <c r="Q5" s="463">
        <v>2013</v>
      </c>
      <c r="R5" s="463">
        <v>2011</v>
      </c>
      <c r="S5" s="463">
        <v>2012</v>
      </c>
      <c r="T5" s="463">
        <v>2013</v>
      </c>
      <c r="U5" s="463">
        <v>2011</v>
      </c>
      <c r="V5" s="463">
        <v>2012</v>
      </c>
      <c r="W5" s="463">
        <v>2013</v>
      </c>
      <c r="X5" s="455" t="s">
        <v>281</v>
      </c>
    </row>
    <row r="6" spans="1:24" ht="13.5" thickBot="1">
      <c r="A6" s="464">
        <v>1</v>
      </c>
      <c r="B6" s="465"/>
      <c r="C6" s="465"/>
      <c r="D6" s="465"/>
      <c r="E6" s="465"/>
      <c r="F6" s="466"/>
      <c r="G6" s="467">
        <v>2</v>
      </c>
      <c r="H6" s="468">
        <v>3</v>
      </c>
      <c r="I6" s="467">
        <v>4</v>
      </c>
      <c r="J6" s="468">
        <v>5</v>
      </c>
      <c r="K6" s="468">
        <v>2</v>
      </c>
      <c r="L6" s="469">
        <v>3</v>
      </c>
      <c r="M6" s="469">
        <v>4</v>
      </c>
      <c r="N6" s="469">
        <v>5</v>
      </c>
      <c r="O6" s="469">
        <v>6</v>
      </c>
      <c r="P6" s="469">
        <v>7</v>
      </c>
      <c r="Q6" s="469">
        <v>8</v>
      </c>
      <c r="R6" s="469">
        <v>9</v>
      </c>
      <c r="S6" s="469">
        <v>10</v>
      </c>
      <c r="T6" s="469">
        <v>11</v>
      </c>
      <c r="U6" s="469">
        <v>12</v>
      </c>
      <c r="V6" s="469">
        <v>13</v>
      </c>
      <c r="W6" s="470">
        <v>14</v>
      </c>
      <c r="X6" s="455" t="s">
        <v>281</v>
      </c>
    </row>
    <row r="7" spans="1:23" ht="39" customHeight="1">
      <c r="A7" s="804" t="s">
        <v>365</v>
      </c>
      <c r="B7" s="805"/>
      <c r="C7" s="805"/>
      <c r="D7" s="805"/>
      <c r="E7" s="805"/>
      <c r="F7" s="805"/>
      <c r="G7" s="471">
        <v>3</v>
      </c>
      <c r="H7" s="471">
        <v>9</v>
      </c>
      <c r="I7" s="472">
        <v>2180100</v>
      </c>
      <c r="J7" s="473">
        <v>500</v>
      </c>
      <c r="K7" s="495" t="s">
        <v>452</v>
      </c>
      <c r="L7" s="474">
        <v>168</v>
      </c>
      <c r="M7" s="475">
        <v>6155</v>
      </c>
      <c r="N7" s="475"/>
      <c r="O7" s="476">
        <v>168</v>
      </c>
      <c r="P7" s="476">
        <v>6155</v>
      </c>
      <c r="Q7" s="476">
        <v>6323</v>
      </c>
      <c r="R7" s="476">
        <v>168</v>
      </c>
      <c r="S7" s="476">
        <v>6155</v>
      </c>
      <c r="T7" s="476"/>
      <c r="U7" s="476">
        <f aca="true" t="shared" si="0" ref="U7:U23">R7-O7</f>
        <v>0</v>
      </c>
      <c r="V7" s="476">
        <f aca="true" t="shared" si="1" ref="V7:V23">S7-P7</f>
        <v>0</v>
      </c>
      <c r="W7" s="477">
        <f aca="true" t="shared" si="2" ref="W7:W23">T7-Q7</f>
        <v>-6323</v>
      </c>
    </row>
    <row r="8" spans="1:23" ht="50.25" customHeight="1">
      <c r="A8" s="819" t="s">
        <v>366</v>
      </c>
      <c r="B8" s="820"/>
      <c r="C8" s="820"/>
      <c r="D8" s="820"/>
      <c r="E8" s="820"/>
      <c r="F8" s="820"/>
      <c r="G8" s="478">
        <v>5</v>
      </c>
      <c r="H8" s="479">
        <v>1</v>
      </c>
      <c r="I8" s="480">
        <v>7950000</v>
      </c>
      <c r="J8" s="481">
        <v>3</v>
      </c>
      <c r="K8" s="482" t="s">
        <v>367</v>
      </c>
      <c r="L8" s="483" t="s">
        <v>368</v>
      </c>
      <c r="M8" s="483" t="s">
        <v>368</v>
      </c>
      <c r="N8" s="483" t="s">
        <v>368</v>
      </c>
      <c r="O8" s="486">
        <v>7919</v>
      </c>
      <c r="P8" s="486">
        <v>7724</v>
      </c>
      <c r="Q8" s="486">
        <v>6900</v>
      </c>
      <c r="R8" s="486">
        <v>7919</v>
      </c>
      <c r="S8" s="486"/>
      <c r="T8" s="486"/>
      <c r="U8" s="484">
        <f t="shared" si="0"/>
        <v>0</v>
      </c>
      <c r="V8" s="484">
        <f t="shared" si="1"/>
        <v>-7724</v>
      </c>
      <c r="W8" s="485">
        <f t="shared" si="2"/>
        <v>-6900</v>
      </c>
    </row>
    <row r="9" spans="1:23" ht="62.25" customHeight="1">
      <c r="A9" s="821" t="s">
        <v>369</v>
      </c>
      <c r="B9" s="822"/>
      <c r="C9" s="822"/>
      <c r="D9" s="822"/>
      <c r="E9" s="822"/>
      <c r="F9" s="823"/>
      <c r="G9" s="478">
        <v>5</v>
      </c>
      <c r="H9" s="479">
        <v>1</v>
      </c>
      <c r="I9" s="480">
        <v>7950000</v>
      </c>
      <c r="J9" s="481">
        <v>3</v>
      </c>
      <c r="K9" s="482" t="s">
        <v>382</v>
      </c>
      <c r="L9" s="483" t="s">
        <v>368</v>
      </c>
      <c r="M9" s="483" t="s">
        <v>368</v>
      </c>
      <c r="N9" s="483" t="s">
        <v>368</v>
      </c>
      <c r="O9" s="486">
        <v>34244.7</v>
      </c>
      <c r="P9" s="486">
        <v>6870</v>
      </c>
      <c r="Q9" s="486">
        <v>9770</v>
      </c>
      <c r="R9" s="486">
        <v>32200.75</v>
      </c>
      <c r="S9" s="486"/>
      <c r="T9" s="486"/>
      <c r="U9" s="484">
        <f t="shared" si="0"/>
        <v>-2043.949999999997</v>
      </c>
      <c r="V9" s="484">
        <f t="shared" si="1"/>
        <v>-6870</v>
      </c>
      <c r="W9" s="485">
        <f t="shared" si="2"/>
        <v>-9770</v>
      </c>
    </row>
    <row r="10" spans="1:23" ht="40.5" customHeight="1">
      <c r="A10" s="819" t="s">
        <v>370</v>
      </c>
      <c r="B10" s="820"/>
      <c r="C10" s="820"/>
      <c r="D10" s="820"/>
      <c r="E10" s="820"/>
      <c r="F10" s="820"/>
      <c r="G10" s="478">
        <v>5</v>
      </c>
      <c r="H10" s="479">
        <v>1</v>
      </c>
      <c r="I10" s="480">
        <v>7950000</v>
      </c>
      <c r="J10" s="481">
        <v>3</v>
      </c>
      <c r="K10" s="487" t="s">
        <v>371</v>
      </c>
      <c r="L10" s="488">
        <v>8800</v>
      </c>
      <c r="M10" s="488">
        <v>9560</v>
      </c>
      <c r="N10" s="488">
        <v>9770</v>
      </c>
      <c r="O10" s="486"/>
      <c r="P10" s="486"/>
      <c r="Q10" s="486"/>
      <c r="R10" s="486">
        <v>2043.95</v>
      </c>
      <c r="S10" s="486">
        <v>7724</v>
      </c>
      <c r="T10" s="486">
        <v>9770</v>
      </c>
      <c r="U10" s="484">
        <f t="shared" si="0"/>
        <v>2043.95</v>
      </c>
      <c r="V10" s="484">
        <f t="shared" si="1"/>
        <v>7724</v>
      </c>
      <c r="W10" s="485">
        <f t="shared" si="2"/>
        <v>9770</v>
      </c>
    </row>
    <row r="11" spans="1:23" ht="49.5" customHeight="1">
      <c r="A11" s="819" t="s">
        <v>372</v>
      </c>
      <c r="B11" s="820"/>
      <c r="C11" s="820"/>
      <c r="D11" s="820"/>
      <c r="E11" s="820"/>
      <c r="F11" s="820"/>
      <c r="G11" s="478">
        <v>5</v>
      </c>
      <c r="H11" s="479">
        <v>1</v>
      </c>
      <c r="I11" s="480">
        <v>7950000</v>
      </c>
      <c r="J11" s="481">
        <v>3</v>
      </c>
      <c r="K11" s="487" t="s">
        <v>373</v>
      </c>
      <c r="L11" s="483" t="s">
        <v>368</v>
      </c>
      <c r="M11" s="483" t="s">
        <v>368</v>
      </c>
      <c r="N11" s="483" t="s">
        <v>368</v>
      </c>
      <c r="O11" s="486">
        <v>31716.9</v>
      </c>
      <c r="P11" s="486"/>
      <c r="Q11" s="486"/>
      <c r="R11" s="486">
        <v>30216.9</v>
      </c>
      <c r="S11" s="486"/>
      <c r="T11" s="486"/>
      <c r="U11" s="484">
        <f t="shared" si="0"/>
        <v>-1500</v>
      </c>
      <c r="V11" s="484">
        <f t="shared" si="1"/>
        <v>0</v>
      </c>
      <c r="W11" s="485">
        <f t="shared" si="2"/>
        <v>0</v>
      </c>
    </row>
    <row r="12" spans="1:23" ht="53.25" customHeight="1">
      <c r="A12" s="819" t="s">
        <v>374</v>
      </c>
      <c r="B12" s="820"/>
      <c r="C12" s="820"/>
      <c r="D12" s="820"/>
      <c r="E12" s="820"/>
      <c r="F12" s="820"/>
      <c r="G12" s="478">
        <v>5</v>
      </c>
      <c r="H12" s="479">
        <v>1</v>
      </c>
      <c r="I12" s="480">
        <v>7950000</v>
      </c>
      <c r="J12" s="481">
        <v>3</v>
      </c>
      <c r="K12" s="487" t="s">
        <v>375</v>
      </c>
      <c r="L12" s="489">
        <v>6700</v>
      </c>
      <c r="M12" s="489">
        <v>6870</v>
      </c>
      <c r="N12" s="489">
        <v>6900</v>
      </c>
      <c r="O12" s="486"/>
      <c r="P12" s="486"/>
      <c r="Q12" s="486"/>
      <c r="R12" s="486">
        <v>1500</v>
      </c>
      <c r="S12" s="486">
        <v>6870</v>
      </c>
      <c r="T12" s="486">
        <v>6900</v>
      </c>
      <c r="U12" s="484">
        <f t="shared" si="0"/>
        <v>1500</v>
      </c>
      <c r="V12" s="484">
        <f t="shared" si="1"/>
        <v>6870</v>
      </c>
      <c r="W12" s="485">
        <f t="shared" si="2"/>
        <v>6900</v>
      </c>
    </row>
    <row r="13" spans="1:23" ht="51" customHeight="1">
      <c r="A13" s="821" t="s">
        <v>376</v>
      </c>
      <c r="B13" s="822"/>
      <c r="C13" s="822"/>
      <c r="D13" s="822"/>
      <c r="E13" s="822"/>
      <c r="F13" s="823"/>
      <c r="G13" s="478">
        <v>5</v>
      </c>
      <c r="H13" s="479">
        <v>3</v>
      </c>
      <c r="I13" s="480">
        <v>7950000</v>
      </c>
      <c r="J13" s="481">
        <v>3</v>
      </c>
      <c r="K13" s="487" t="s">
        <v>377</v>
      </c>
      <c r="L13" s="489">
        <v>72415.5</v>
      </c>
      <c r="M13" s="489">
        <v>77324.4</v>
      </c>
      <c r="N13" s="489">
        <v>68860.7</v>
      </c>
      <c r="O13" s="486">
        <v>37028</v>
      </c>
      <c r="P13" s="486">
        <v>67067</v>
      </c>
      <c r="Q13" s="486">
        <v>61667</v>
      </c>
      <c r="R13" s="486">
        <v>37028</v>
      </c>
      <c r="S13" s="486">
        <v>67067</v>
      </c>
      <c r="T13" s="486">
        <v>67990</v>
      </c>
      <c r="U13" s="484">
        <f t="shared" si="0"/>
        <v>0</v>
      </c>
      <c r="V13" s="484">
        <f t="shared" si="1"/>
        <v>0</v>
      </c>
      <c r="W13" s="485">
        <f t="shared" si="2"/>
        <v>6323</v>
      </c>
    </row>
    <row r="14" spans="1:23" ht="49.5" customHeight="1">
      <c r="A14" s="821" t="s">
        <v>378</v>
      </c>
      <c r="B14" s="827"/>
      <c r="C14" s="827"/>
      <c r="D14" s="827"/>
      <c r="E14" s="827"/>
      <c r="F14" s="828"/>
      <c r="G14" s="478"/>
      <c r="H14" s="479"/>
      <c r="I14" s="480"/>
      <c r="J14" s="481"/>
      <c r="K14" s="487" t="s">
        <v>379</v>
      </c>
      <c r="L14" s="490">
        <v>13757</v>
      </c>
      <c r="M14" s="490">
        <v>11403</v>
      </c>
      <c r="N14" s="490">
        <v>19275</v>
      </c>
      <c r="O14" s="486"/>
      <c r="P14" s="486"/>
      <c r="Q14" s="486"/>
      <c r="R14" s="486">
        <v>5000</v>
      </c>
      <c r="S14" s="486"/>
      <c r="T14" s="486"/>
      <c r="U14" s="484">
        <f t="shared" si="0"/>
        <v>5000</v>
      </c>
      <c r="V14" s="484">
        <f t="shared" si="1"/>
        <v>0</v>
      </c>
      <c r="W14" s="485">
        <f t="shared" si="2"/>
        <v>0</v>
      </c>
    </row>
    <row r="15" spans="1:23" ht="29.25" customHeight="1">
      <c r="A15" s="821" t="s">
        <v>252</v>
      </c>
      <c r="B15" s="822"/>
      <c r="C15" s="822"/>
      <c r="D15" s="822"/>
      <c r="E15" s="822"/>
      <c r="F15" s="823"/>
      <c r="G15" s="478"/>
      <c r="H15" s="479"/>
      <c r="I15" s="480"/>
      <c r="J15" s="481"/>
      <c r="K15" s="491" t="s">
        <v>380</v>
      </c>
      <c r="L15" s="496" t="s">
        <v>381</v>
      </c>
      <c r="M15" s="496" t="s">
        <v>381</v>
      </c>
      <c r="N15" s="496" t="s">
        <v>381</v>
      </c>
      <c r="O15" s="486">
        <v>8300</v>
      </c>
      <c r="P15" s="486"/>
      <c r="Q15" s="486"/>
      <c r="R15" s="486">
        <v>3300</v>
      </c>
      <c r="S15" s="486"/>
      <c r="T15" s="486"/>
      <c r="U15" s="484">
        <f t="shared" si="0"/>
        <v>-5000</v>
      </c>
      <c r="V15" s="484">
        <f t="shared" si="1"/>
        <v>0</v>
      </c>
      <c r="W15" s="485">
        <f t="shared" si="2"/>
        <v>0</v>
      </c>
    </row>
    <row r="16" spans="1:23" ht="49.5" customHeight="1">
      <c r="A16" s="821" t="s">
        <v>125</v>
      </c>
      <c r="B16" s="822"/>
      <c r="C16" s="822"/>
      <c r="D16" s="822"/>
      <c r="E16" s="822"/>
      <c r="F16" s="823"/>
      <c r="G16" s="497"/>
      <c r="H16" s="498"/>
      <c r="I16" s="499"/>
      <c r="J16" s="500"/>
      <c r="K16" s="491"/>
      <c r="L16" s="496"/>
      <c r="M16" s="496"/>
      <c r="N16" s="496"/>
      <c r="O16" s="486">
        <v>651</v>
      </c>
      <c r="P16" s="486">
        <v>2771</v>
      </c>
      <c r="Q16" s="486">
        <v>2831</v>
      </c>
      <c r="R16" s="486"/>
      <c r="S16" s="486"/>
      <c r="T16" s="486"/>
      <c r="U16" s="484">
        <f t="shared" si="0"/>
        <v>-651</v>
      </c>
      <c r="V16" s="484">
        <f t="shared" si="1"/>
        <v>-2771</v>
      </c>
      <c r="W16" s="485">
        <f t="shared" si="2"/>
        <v>-2831</v>
      </c>
    </row>
    <row r="17" spans="1:23" ht="39.75" customHeight="1">
      <c r="A17" s="821" t="s">
        <v>383</v>
      </c>
      <c r="B17" s="822"/>
      <c r="C17" s="822"/>
      <c r="D17" s="822"/>
      <c r="E17" s="822"/>
      <c r="F17" s="823"/>
      <c r="G17" s="497"/>
      <c r="H17" s="498"/>
      <c r="I17" s="499"/>
      <c r="J17" s="500"/>
      <c r="K17" s="491" t="s">
        <v>384</v>
      </c>
      <c r="L17" s="501">
        <v>2711</v>
      </c>
      <c r="M17" s="501">
        <v>2771</v>
      </c>
      <c r="N17" s="501">
        <v>2831</v>
      </c>
      <c r="O17" s="486"/>
      <c r="P17" s="486"/>
      <c r="Q17" s="486"/>
      <c r="R17" s="486">
        <v>651</v>
      </c>
      <c r="S17" s="486">
        <v>2771</v>
      </c>
      <c r="T17" s="486">
        <v>2831</v>
      </c>
      <c r="U17" s="484">
        <f t="shared" si="0"/>
        <v>651</v>
      </c>
      <c r="V17" s="484">
        <f t="shared" si="1"/>
        <v>2771</v>
      </c>
      <c r="W17" s="485">
        <f t="shared" si="2"/>
        <v>2831</v>
      </c>
    </row>
    <row r="18" spans="1:23" ht="43.5" customHeight="1">
      <c r="A18" s="821" t="s">
        <v>123</v>
      </c>
      <c r="B18" s="822"/>
      <c r="C18" s="822"/>
      <c r="D18" s="822"/>
      <c r="E18" s="822"/>
      <c r="F18" s="823"/>
      <c r="G18" s="497"/>
      <c r="H18" s="498"/>
      <c r="I18" s="499"/>
      <c r="J18" s="500"/>
      <c r="K18" s="491"/>
      <c r="L18" s="496"/>
      <c r="M18" s="496"/>
      <c r="N18" s="496"/>
      <c r="O18" s="486"/>
      <c r="P18" s="486">
        <v>12076.1</v>
      </c>
      <c r="Q18" s="486">
        <v>9582.2</v>
      </c>
      <c r="R18" s="486"/>
      <c r="S18" s="486"/>
      <c r="T18" s="486"/>
      <c r="U18" s="484">
        <f t="shared" si="0"/>
        <v>0</v>
      </c>
      <c r="V18" s="484">
        <f t="shared" si="1"/>
        <v>-12076.1</v>
      </c>
      <c r="W18" s="485">
        <f t="shared" si="2"/>
        <v>-9582.2</v>
      </c>
    </row>
    <row r="19" spans="1:23" ht="39" customHeight="1">
      <c r="A19" s="821" t="s">
        <v>441</v>
      </c>
      <c r="B19" s="822"/>
      <c r="C19" s="822"/>
      <c r="D19" s="822"/>
      <c r="E19" s="822"/>
      <c r="F19" s="823"/>
      <c r="G19" s="497"/>
      <c r="H19" s="498"/>
      <c r="I19" s="499"/>
      <c r="J19" s="500"/>
      <c r="K19" s="502" t="s">
        <v>442</v>
      </c>
      <c r="L19" s="490">
        <v>19963.9</v>
      </c>
      <c r="M19" s="490">
        <v>12236.1</v>
      </c>
      <c r="N19" s="490">
        <v>12400.1</v>
      </c>
      <c r="O19" s="486"/>
      <c r="P19" s="486"/>
      <c r="Q19" s="486"/>
      <c r="R19" s="486"/>
      <c r="S19" s="486">
        <v>12076.1</v>
      </c>
      <c r="T19" s="486">
        <v>9582.2</v>
      </c>
      <c r="U19" s="484">
        <f t="shared" si="0"/>
        <v>0</v>
      </c>
      <c r="V19" s="484">
        <f t="shared" si="1"/>
        <v>12076.1</v>
      </c>
      <c r="W19" s="485">
        <f t="shared" si="2"/>
        <v>9582.2</v>
      </c>
    </row>
    <row r="20" spans="1:23" ht="29.25" customHeight="1">
      <c r="A20" s="821" t="s">
        <v>443</v>
      </c>
      <c r="B20" s="822"/>
      <c r="C20" s="822"/>
      <c r="D20" s="822"/>
      <c r="E20" s="822"/>
      <c r="F20" s="823"/>
      <c r="G20" s="497"/>
      <c r="H20" s="498"/>
      <c r="I20" s="499"/>
      <c r="J20" s="500"/>
      <c r="K20" s="502"/>
      <c r="L20" s="496"/>
      <c r="M20" s="496"/>
      <c r="N20" s="496"/>
      <c r="O20" s="486">
        <v>1119.6</v>
      </c>
      <c r="P20" s="486">
        <v>416.6</v>
      </c>
      <c r="Q20" s="486">
        <v>675</v>
      </c>
      <c r="R20" s="486"/>
      <c r="S20" s="486"/>
      <c r="T20" s="486"/>
      <c r="U20" s="484">
        <f t="shared" si="0"/>
        <v>-1119.6</v>
      </c>
      <c r="V20" s="484">
        <f t="shared" si="1"/>
        <v>-416.6</v>
      </c>
      <c r="W20" s="485">
        <f t="shared" si="2"/>
        <v>-675</v>
      </c>
    </row>
    <row r="21" spans="1:23" ht="42" customHeight="1">
      <c r="A21" s="821" t="s">
        <v>444</v>
      </c>
      <c r="B21" s="822"/>
      <c r="C21" s="822"/>
      <c r="D21" s="822"/>
      <c r="E21" s="822"/>
      <c r="F21" s="823"/>
      <c r="G21" s="497"/>
      <c r="H21" s="498"/>
      <c r="I21" s="499"/>
      <c r="J21" s="500"/>
      <c r="K21" s="502" t="s">
        <v>445</v>
      </c>
      <c r="L21" s="490">
        <v>4322.17</v>
      </c>
      <c r="M21" s="490">
        <v>3831.8</v>
      </c>
      <c r="N21" s="490">
        <v>4334.98</v>
      </c>
      <c r="O21" s="486"/>
      <c r="P21" s="486"/>
      <c r="Q21" s="486"/>
      <c r="R21" s="486">
        <v>1119.6</v>
      </c>
      <c r="S21" s="486">
        <v>416.6</v>
      </c>
      <c r="T21" s="486">
        <v>675</v>
      </c>
      <c r="U21" s="484">
        <f t="shared" si="0"/>
        <v>1119.6</v>
      </c>
      <c r="V21" s="484">
        <f t="shared" si="1"/>
        <v>416.6</v>
      </c>
      <c r="W21" s="485">
        <f t="shared" si="2"/>
        <v>675</v>
      </c>
    </row>
    <row r="22" spans="1:23" ht="44.25" customHeight="1">
      <c r="A22" s="821" t="s">
        <v>124</v>
      </c>
      <c r="B22" s="822"/>
      <c r="C22" s="822"/>
      <c r="D22" s="822"/>
      <c r="E22" s="822"/>
      <c r="F22" s="823"/>
      <c r="G22" s="497"/>
      <c r="H22" s="498"/>
      <c r="I22" s="499"/>
      <c r="J22" s="500"/>
      <c r="K22" s="502"/>
      <c r="L22" s="496"/>
      <c r="M22" s="496"/>
      <c r="N22" s="496"/>
      <c r="O22" s="486"/>
      <c r="P22" s="486">
        <v>15000</v>
      </c>
      <c r="Q22" s="486">
        <v>15000</v>
      </c>
      <c r="R22" s="486"/>
      <c r="S22" s="486"/>
      <c r="T22" s="486"/>
      <c r="U22" s="484">
        <f t="shared" si="0"/>
        <v>0</v>
      </c>
      <c r="V22" s="484">
        <f t="shared" si="1"/>
        <v>-15000</v>
      </c>
      <c r="W22" s="485">
        <f t="shared" si="2"/>
        <v>-15000</v>
      </c>
    </row>
    <row r="23" spans="1:23" ht="39.75" customHeight="1">
      <c r="A23" s="821" t="s">
        <v>446</v>
      </c>
      <c r="B23" s="822"/>
      <c r="C23" s="822"/>
      <c r="D23" s="822"/>
      <c r="E23" s="822"/>
      <c r="F23" s="823"/>
      <c r="G23" s="497"/>
      <c r="H23" s="498"/>
      <c r="I23" s="499"/>
      <c r="J23" s="500"/>
      <c r="K23" s="502" t="s">
        <v>447</v>
      </c>
      <c r="L23" s="490">
        <v>9534</v>
      </c>
      <c r="M23" s="490">
        <v>15000</v>
      </c>
      <c r="N23" s="490">
        <v>15000</v>
      </c>
      <c r="O23" s="486"/>
      <c r="P23" s="486"/>
      <c r="Q23" s="486"/>
      <c r="R23" s="486"/>
      <c r="S23" s="486">
        <v>15000</v>
      </c>
      <c r="T23" s="486">
        <v>15000</v>
      </c>
      <c r="U23" s="484">
        <f t="shared" si="0"/>
        <v>0</v>
      </c>
      <c r="V23" s="484">
        <f t="shared" si="1"/>
        <v>15000</v>
      </c>
      <c r="W23" s="485">
        <f t="shared" si="2"/>
        <v>15000</v>
      </c>
    </row>
    <row r="24" spans="1:23" ht="18" customHeight="1" thickBot="1">
      <c r="A24" s="825" t="s">
        <v>538</v>
      </c>
      <c r="B24" s="826"/>
      <c r="C24" s="826"/>
      <c r="D24" s="826"/>
      <c r="E24" s="826"/>
      <c r="F24" s="826"/>
      <c r="G24" s="492"/>
      <c r="H24" s="492"/>
      <c r="I24" s="492"/>
      <c r="J24" s="493"/>
      <c r="K24" s="493"/>
      <c r="L24" s="494">
        <f aca="true" t="shared" si="3" ref="L24:W24">SUM(L7:L23)</f>
        <v>138371.57</v>
      </c>
      <c r="M24" s="494">
        <f t="shared" si="3"/>
        <v>145151.3</v>
      </c>
      <c r="N24" s="494">
        <f t="shared" si="3"/>
        <v>139371.78</v>
      </c>
      <c r="O24" s="494">
        <f t="shared" si="3"/>
        <v>121147.20000000001</v>
      </c>
      <c r="P24" s="494">
        <f t="shared" si="3"/>
        <v>118079.70000000001</v>
      </c>
      <c r="Q24" s="494">
        <f t="shared" si="3"/>
        <v>112748.2</v>
      </c>
      <c r="R24" s="494">
        <f t="shared" si="3"/>
        <v>121147.20000000001</v>
      </c>
      <c r="S24" s="494">
        <f t="shared" si="3"/>
        <v>118079.70000000001</v>
      </c>
      <c r="T24" s="494">
        <f t="shared" si="3"/>
        <v>112748.2</v>
      </c>
      <c r="U24" s="494">
        <f t="shared" si="3"/>
        <v>2.7284841053187847E-12</v>
      </c>
      <c r="V24" s="494">
        <f t="shared" si="3"/>
        <v>0</v>
      </c>
      <c r="W24" s="494">
        <f t="shared" si="3"/>
        <v>0</v>
      </c>
    </row>
    <row r="25" ht="18" customHeight="1"/>
    <row r="26" spans="1:23" ht="12.75">
      <c r="A26" s="418" t="s">
        <v>550</v>
      </c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3"/>
      <c r="M26" s="503"/>
      <c r="N26" s="503"/>
      <c r="O26" s="503"/>
      <c r="P26" s="503"/>
      <c r="Q26" s="503"/>
      <c r="R26" s="503"/>
      <c r="S26" s="503"/>
      <c r="T26" s="503"/>
      <c r="U26" s="503"/>
      <c r="V26" s="503"/>
      <c r="W26" s="503"/>
    </row>
    <row r="27" spans="1:23" ht="12.75">
      <c r="A27" s="824" t="s">
        <v>448</v>
      </c>
      <c r="B27" s="803"/>
      <c r="C27" s="803"/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03"/>
      <c r="O27" s="803"/>
      <c r="P27" s="803"/>
      <c r="Q27" s="803"/>
      <c r="R27" s="803"/>
      <c r="S27" s="803"/>
      <c r="T27" s="803"/>
      <c r="U27" s="803"/>
      <c r="V27" s="803"/>
      <c r="W27" s="803"/>
    </row>
  </sheetData>
  <mergeCells count="26">
    <mergeCell ref="A20:F20"/>
    <mergeCell ref="A21:F21"/>
    <mergeCell ref="A22:F22"/>
    <mergeCell ref="A23:F23"/>
    <mergeCell ref="A16:F16"/>
    <mergeCell ref="A17:F17"/>
    <mergeCell ref="A18:F18"/>
    <mergeCell ref="A19:F19"/>
    <mergeCell ref="A8:F8"/>
    <mergeCell ref="A10:F10"/>
    <mergeCell ref="A9:F9"/>
    <mergeCell ref="A27:W27"/>
    <mergeCell ref="A24:F24"/>
    <mergeCell ref="A11:F11"/>
    <mergeCell ref="A13:F13"/>
    <mergeCell ref="A15:F15"/>
    <mergeCell ref="A12:F12"/>
    <mergeCell ref="A14:F14"/>
    <mergeCell ref="A2:V2"/>
    <mergeCell ref="O4:Q4"/>
    <mergeCell ref="R4:T4"/>
    <mergeCell ref="U4:W4"/>
    <mergeCell ref="A7:F7"/>
    <mergeCell ref="K4:K5"/>
    <mergeCell ref="L4:N4"/>
    <mergeCell ref="G4:J4"/>
  </mergeCells>
  <printOptions/>
  <pageMargins left="0.49" right="0.14" top="0.37" bottom="0.29" header="0.18" footer="0.24"/>
  <pageSetup firstPageNumber="29" useFirstPageNumber="1" fitToHeight="2" fitToWidth="1" horizontalDpi="180" verticalDpi="18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4">
      <selection activeCell="K28" sqref="K28"/>
    </sheetView>
  </sheetViews>
  <sheetFormatPr defaultColWidth="9.125" defaultRowHeight="12.75"/>
  <cols>
    <col min="1" max="1" width="1.37890625" style="354" customWidth="1"/>
    <col min="2" max="2" width="35.125" style="354" customWidth="1"/>
    <col min="3" max="3" width="14.25390625" style="354" customWidth="1"/>
    <col min="4" max="4" width="6.375" style="354" customWidth="1"/>
    <col min="5" max="5" width="5.125" style="354" customWidth="1"/>
    <col min="6" max="6" width="6.125" style="354" customWidth="1"/>
    <col min="7" max="7" width="5.125" style="354" customWidth="1"/>
    <col min="8" max="8" width="16.75390625" style="354" customWidth="1"/>
    <col min="9" max="226" width="9.125" style="354" customWidth="1"/>
    <col min="227" max="16384" width="9.125" style="354" customWidth="1"/>
  </cols>
  <sheetData>
    <row r="1" ht="12.75">
      <c r="H1" s="230" t="s">
        <v>398</v>
      </c>
    </row>
    <row r="2" ht="12.75">
      <c r="H2" s="230" t="s">
        <v>589</v>
      </c>
    </row>
    <row r="3" spans="1:8" ht="37.5" customHeight="1">
      <c r="A3" s="355"/>
      <c r="B3" s="829" t="s">
        <v>440</v>
      </c>
      <c r="C3" s="829"/>
      <c r="D3" s="829"/>
      <c r="E3" s="829"/>
      <c r="F3" s="829"/>
      <c r="G3" s="829"/>
      <c r="H3" s="829"/>
    </row>
    <row r="4" spans="1:8" ht="13.5" thickBot="1">
      <c r="A4" s="357"/>
      <c r="B4" s="359"/>
      <c r="C4" s="359"/>
      <c r="D4" s="359"/>
      <c r="E4" s="359"/>
      <c r="F4" s="359"/>
      <c r="G4" s="359"/>
      <c r="H4" s="504"/>
    </row>
    <row r="5" spans="1:8" ht="33.75" customHeight="1" thickBot="1">
      <c r="A5" s="357"/>
      <c r="B5" s="505" t="s">
        <v>362</v>
      </c>
      <c r="C5" s="506" t="s">
        <v>385</v>
      </c>
      <c r="D5" s="507" t="s">
        <v>386</v>
      </c>
      <c r="E5" s="508" t="s">
        <v>387</v>
      </c>
      <c r="F5" s="506" t="s">
        <v>388</v>
      </c>
      <c r="G5" s="507" t="s">
        <v>389</v>
      </c>
      <c r="H5" s="506" t="s">
        <v>390</v>
      </c>
    </row>
    <row r="6" spans="1:8" ht="13.5" thickBot="1">
      <c r="A6" s="357"/>
      <c r="B6" s="509" t="s">
        <v>489</v>
      </c>
      <c r="C6" s="510">
        <v>1</v>
      </c>
      <c r="D6" s="511">
        <v>2</v>
      </c>
      <c r="E6" s="511">
        <v>3</v>
      </c>
      <c r="F6" s="510">
        <v>4</v>
      </c>
      <c r="G6" s="512">
        <v>5</v>
      </c>
      <c r="H6" s="510">
        <v>6</v>
      </c>
    </row>
    <row r="7" spans="1:8" ht="30">
      <c r="A7" s="513"/>
      <c r="B7" s="553" t="s">
        <v>391</v>
      </c>
      <c r="C7" s="514" t="s">
        <v>281</v>
      </c>
      <c r="D7" s="515" t="s">
        <v>281</v>
      </c>
      <c r="E7" s="516" t="s">
        <v>281</v>
      </c>
      <c r="F7" s="517" t="s">
        <v>281</v>
      </c>
      <c r="G7" s="514" t="s">
        <v>281</v>
      </c>
      <c r="H7" s="518">
        <v>2915</v>
      </c>
    </row>
    <row r="8" spans="1:8" ht="12.75">
      <c r="A8" s="513"/>
      <c r="B8" s="554" t="s">
        <v>299</v>
      </c>
      <c r="C8" s="519">
        <v>1020102</v>
      </c>
      <c r="D8" s="520">
        <v>5</v>
      </c>
      <c r="E8" s="521">
        <v>3</v>
      </c>
      <c r="F8" s="522" t="s">
        <v>281</v>
      </c>
      <c r="G8" s="519" t="s">
        <v>281</v>
      </c>
      <c r="H8" s="523">
        <v>2915</v>
      </c>
    </row>
    <row r="9" spans="1:8" ht="12.75">
      <c r="A9" s="513"/>
      <c r="B9" s="555" t="s">
        <v>302</v>
      </c>
      <c r="C9" s="524">
        <v>1020102</v>
      </c>
      <c r="D9" s="525">
        <v>5</v>
      </c>
      <c r="E9" s="526">
        <v>3</v>
      </c>
      <c r="F9" s="527">
        <v>0</v>
      </c>
      <c r="G9" s="524" t="s">
        <v>281</v>
      </c>
      <c r="H9" s="528">
        <v>2915</v>
      </c>
    </row>
    <row r="10" spans="1:8" ht="12.75">
      <c r="A10" s="513"/>
      <c r="B10" s="556" t="s">
        <v>392</v>
      </c>
      <c r="C10" s="529">
        <v>1020102</v>
      </c>
      <c r="D10" s="530">
        <v>5</v>
      </c>
      <c r="E10" s="531">
        <v>3</v>
      </c>
      <c r="F10" s="532">
        <v>3</v>
      </c>
      <c r="G10" s="529" t="s">
        <v>281</v>
      </c>
      <c r="H10" s="533">
        <v>2915</v>
      </c>
    </row>
    <row r="11" spans="1:8" ht="12.75">
      <c r="A11" s="513"/>
      <c r="B11" s="557" t="s">
        <v>393</v>
      </c>
      <c r="C11" s="534">
        <v>1020102</v>
      </c>
      <c r="D11" s="535">
        <v>5</v>
      </c>
      <c r="E11" s="536">
        <v>3</v>
      </c>
      <c r="F11" s="537">
        <v>3</v>
      </c>
      <c r="G11" s="534">
        <v>40</v>
      </c>
      <c r="H11" s="538">
        <v>2915</v>
      </c>
    </row>
    <row r="12" spans="1:8" ht="30">
      <c r="A12" s="513"/>
      <c r="B12" s="558" t="s">
        <v>394</v>
      </c>
      <c r="C12" s="539" t="s">
        <v>281</v>
      </c>
      <c r="D12" s="540" t="s">
        <v>281</v>
      </c>
      <c r="E12" s="541" t="s">
        <v>281</v>
      </c>
      <c r="F12" s="542" t="s">
        <v>281</v>
      </c>
      <c r="G12" s="539" t="s">
        <v>281</v>
      </c>
      <c r="H12" s="543">
        <v>550.8</v>
      </c>
    </row>
    <row r="13" spans="1:8" ht="12.75">
      <c r="A13" s="513"/>
      <c r="B13" s="554" t="s">
        <v>314</v>
      </c>
      <c r="C13" s="519">
        <v>1020102</v>
      </c>
      <c r="D13" s="520">
        <v>9</v>
      </c>
      <c r="E13" s="521">
        <v>9</v>
      </c>
      <c r="F13" s="522" t="s">
        <v>281</v>
      </c>
      <c r="G13" s="519" t="s">
        <v>281</v>
      </c>
      <c r="H13" s="523">
        <v>550.8</v>
      </c>
    </row>
    <row r="14" spans="1:8" ht="22.5">
      <c r="A14" s="513"/>
      <c r="B14" s="555" t="s">
        <v>320</v>
      </c>
      <c r="C14" s="524">
        <v>1020102</v>
      </c>
      <c r="D14" s="525">
        <v>9</v>
      </c>
      <c r="E14" s="526">
        <v>9</v>
      </c>
      <c r="F14" s="527">
        <v>0</v>
      </c>
      <c r="G14" s="524" t="s">
        <v>281</v>
      </c>
      <c r="H14" s="528">
        <v>550.8</v>
      </c>
    </row>
    <row r="15" spans="1:8" ht="12.75">
      <c r="A15" s="513"/>
      <c r="B15" s="556" t="s">
        <v>392</v>
      </c>
      <c r="C15" s="529">
        <v>1020102</v>
      </c>
      <c r="D15" s="530">
        <v>9</v>
      </c>
      <c r="E15" s="531">
        <v>9</v>
      </c>
      <c r="F15" s="532">
        <v>3</v>
      </c>
      <c r="G15" s="529" t="s">
        <v>281</v>
      </c>
      <c r="H15" s="533">
        <v>550.8</v>
      </c>
    </row>
    <row r="16" spans="1:8" ht="12.75">
      <c r="A16" s="513"/>
      <c r="B16" s="557" t="s">
        <v>393</v>
      </c>
      <c r="C16" s="534">
        <v>1020102</v>
      </c>
      <c r="D16" s="535">
        <v>9</v>
      </c>
      <c r="E16" s="536">
        <v>9</v>
      </c>
      <c r="F16" s="537">
        <v>3</v>
      </c>
      <c r="G16" s="534">
        <v>40</v>
      </c>
      <c r="H16" s="538">
        <v>550.8</v>
      </c>
    </row>
    <row r="17" spans="1:8" ht="30">
      <c r="A17" s="513"/>
      <c r="B17" s="558" t="s">
        <v>395</v>
      </c>
      <c r="C17" s="539" t="s">
        <v>281</v>
      </c>
      <c r="D17" s="540" t="s">
        <v>281</v>
      </c>
      <c r="E17" s="541" t="s">
        <v>281</v>
      </c>
      <c r="F17" s="542" t="s">
        <v>281</v>
      </c>
      <c r="G17" s="539" t="s">
        <v>281</v>
      </c>
      <c r="H17" s="543">
        <v>579.6</v>
      </c>
    </row>
    <row r="18" spans="1:8" ht="12.75">
      <c r="A18" s="513"/>
      <c r="B18" s="554" t="s">
        <v>306</v>
      </c>
      <c r="C18" s="519">
        <v>1020102</v>
      </c>
      <c r="D18" s="520">
        <v>7</v>
      </c>
      <c r="E18" s="521">
        <v>7</v>
      </c>
      <c r="F18" s="522" t="s">
        <v>281</v>
      </c>
      <c r="G18" s="519" t="s">
        <v>281</v>
      </c>
      <c r="H18" s="523">
        <v>579.6</v>
      </c>
    </row>
    <row r="19" spans="1:8" ht="22.5">
      <c r="A19" s="513"/>
      <c r="B19" s="555" t="s">
        <v>309</v>
      </c>
      <c r="C19" s="524">
        <v>1020102</v>
      </c>
      <c r="D19" s="525">
        <v>7</v>
      </c>
      <c r="E19" s="526">
        <v>7</v>
      </c>
      <c r="F19" s="527">
        <v>0</v>
      </c>
      <c r="G19" s="524" t="s">
        <v>281</v>
      </c>
      <c r="H19" s="528">
        <v>579.6</v>
      </c>
    </row>
    <row r="20" spans="1:8" ht="12.75">
      <c r="A20" s="513"/>
      <c r="B20" s="556" t="s">
        <v>392</v>
      </c>
      <c r="C20" s="529">
        <v>1020102</v>
      </c>
      <c r="D20" s="530">
        <v>7</v>
      </c>
      <c r="E20" s="531">
        <v>7</v>
      </c>
      <c r="F20" s="532">
        <v>3</v>
      </c>
      <c r="G20" s="529" t="s">
        <v>281</v>
      </c>
      <c r="H20" s="533">
        <v>579.6</v>
      </c>
    </row>
    <row r="21" spans="1:8" ht="12.75">
      <c r="A21" s="513"/>
      <c r="B21" s="557" t="s">
        <v>393</v>
      </c>
      <c r="C21" s="534">
        <v>1020102</v>
      </c>
      <c r="D21" s="535">
        <v>7</v>
      </c>
      <c r="E21" s="536">
        <v>7</v>
      </c>
      <c r="F21" s="537">
        <v>3</v>
      </c>
      <c r="G21" s="534">
        <v>40</v>
      </c>
      <c r="H21" s="538">
        <v>579.6</v>
      </c>
    </row>
    <row r="22" spans="1:8" ht="45">
      <c r="A22" s="513"/>
      <c r="B22" s="558" t="s">
        <v>396</v>
      </c>
      <c r="C22" s="539" t="s">
        <v>281</v>
      </c>
      <c r="D22" s="540" t="s">
        <v>281</v>
      </c>
      <c r="E22" s="541" t="s">
        <v>281</v>
      </c>
      <c r="F22" s="542" t="s">
        <v>281</v>
      </c>
      <c r="G22" s="539" t="s">
        <v>281</v>
      </c>
      <c r="H22" s="543">
        <v>453.6</v>
      </c>
    </row>
    <row r="23" spans="1:8" ht="12.75">
      <c r="A23" s="513"/>
      <c r="B23" s="554" t="s">
        <v>311</v>
      </c>
      <c r="C23" s="519">
        <v>1020102</v>
      </c>
      <c r="D23" s="520">
        <v>8</v>
      </c>
      <c r="E23" s="521">
        <v>1</v>
      </c>
      <c r="F23" s="522" t="s">
        <v>281</v>
      </c>
      <c r="G23" s="519" t="s">
        <v>281</v>
      </c>
      <c r="H23" s="523">
        <v>453.6</v>
      </c>
    </row>
    <row r="24" spans="1:8" ht="12.75">
      <c r="A24" s="513"/>
      <c r="B24" s="555" t="s">
        <v>312</v>
      </c>
      <c r="C24" s="524">
        <v>1020102</v>
      </c>
      <c r="D24" s="525">
        <v>8</v>
      </c>
      <c r="E24" s="526">
        <v>1</v>
      </c>
      <c r="F24" s="527">
        <v>0</v>
      </c>
      <c r="G24" s="524" t="s">
        <v>281</v>
      </c>
      <c r="H24" s="528">
        <v>453.6</v>
      </c>
    </row>
    <row r="25" spans="1:8" ht="12.75">
      <c r="A25" s="513"/>
      <c r="B25" s="556" t="s">
        <v>392</v>
      </c>
      <c r="C25" s="529">
        <v>1020102</v>
      </c>
      <c r="D25" s="530">
        <v>8</v>
      </c>
      <c r="E25" s="531">
        <v>1</v>
      </c>
      <c r="F25" s="532">
        <v>3</v>
      </c>
      <c r="G25" s="529" t="s">
        <v>281</v>
      </c>
      <c r="H25" s="533">
        <v>453.6</v>
      </c>
    </row>
    <row r="26" spans="1:8" ht="12.75">
      <c r="A26" s="513"/>
      <c r="B26" s="559" t="s">
        <v>393</v>
      </c>
      <c r="C26" s="544">
        <v>1020102</v>
      </c>
      <c r="D26" s="545">
        <v>8</v>
      </c>
      <c r="E26" s="546">
        <v>1</v>
      </c>
      <c r="F26" s="547">
        <v>3</v>
      </c>
      <c r="G26" s="534">
        <v>40</v>
      </c>
      <c r="H26" s="538">
        <v>453.6</v>
      </c>
    </row>
    <row r="27" spans="1:8" ht="30">
      <c r="A27" s="548"/>
      <c r="B27" s="552" t="s">
        <v>397</v>
      </c>
      <c r="C27" s="562">
        <v>6000200</v>
      </c>
      <c r="D27" s="563">
        <v>5</v>
      </c>
      <c r="E27" s="564">
        <v>3</v>
      </c>
      <c r="F27" s="565">
        <v>3</v>
      </c>
      <c r="G27" s="534">
        <v>40</v>
      </c>
      <c r="H27" s="567">
        <v>2382</v>
      </c>
    </row>
    <row r="28" spans="1:8" ht="90">
      <c r="A28" s="548"/>
      <c r="B28" s="560" t="s">
        <v>399</v>
      </c>
      <c r="C28" s="562">
        <v>6000200</v>
      </c>
      <c r="D28" s="563">
        <v>5</v>
      </c>
      <c r="E28" s="564">
        <v>3</v>
      </c>
      <c r="F28" s="565">
        <v>3</v>
      </c>
      <c r="G28" s="534">
        <v>40</v>
      </c>
      <c r="H28" s="568">
        <v>2382</v>
      </c>
    </row>
    <row r="29" spans="1:8" ht="12.75">
      <c r="A29" s="548"/>
      <c r="B29" s="561" t="s">
        <v>392</v>
      </c>
      <c r="C29" s="562">
        <v>6000200</v>
      </c>
      <c r="D29" s="563">
        <v>5</v>
      </c>
      <c r="E29" s="564">
        <v>3</v>
      </c>
      <c r="F29" s="565">
        <v>3</v>
      </c>
      <c r="G29" s="534">
        <v>40</v>
      </c>
      <c r="H29" s="568">
        <v>2382</v>
      </c>
    </row>
    <row r="30" spans="1:8" ht="13.5" thickBot="1">
      <c r="A30" s="548"/>
      <c r="B30" s="569" t="s">
        <v>393</v>
      </c>
      <c r="C30" s="570">
        <v>6000200</v>
      </c>
      <c r="D30" s="571">
        <v>5</v>
      </c>
      <c r="E30" s="572">
        <v>3</v>
      </c>
      <c r="F30" s="573">
        <v>3</v>
      </c>
      <c r="G30" s="534">
        <v>40</v>
      </c>
      <c r="H30" s="574">
        <v>2382</v>
      </c>
    </row>
    <row r="31" spans="1:8" ht="15.75" thickBot="1">
      <c r="A31" s="357"/>
      <c r="B31" s="566" t="s">
        <v>335</v>
      </c>
      <c r="C31" s="549"/>
      <c r="D31" s="549"/>
      <c r="E31" s="549"/>
      <c r="F31" s="549"/>
      <c r="G31" s="549"/>
      <c r="H31" s="550">
        <f>4499+2382</f>
        <v>6881</v>
      </c>
    </row>
    <row r="32" spans="1:8" ht="12.75">
      <c r="A32" s="352"/>
      <c r="B32" s="352"/>
      <c r="C32" s="352"/>
      <c r="D32" s="352"/>
      <c r="E32" s="352"/>
      <c r="F32" s="352"/>
      <c r="G32" s="352"/>
      <c r="H32" s="352"/>
    </row>
    <row r="33" spans="2:8" ht="12.75">
      <c r="B33" s="650" t="s">
        <v>296</v>
      </c>
      <c r="H33" s="551"/>
    </row>
  </sheetData>
  <mergeCells count="1">
    <mergeCell ref="B3:H3"/>
  </mergeCells>
  <printOptions/>
  <pageMargins left="0.74999998873613" right="0.74999998873613" top="0.67" bottom="0.74" header="0.37" footer="0.499999992490753"/>
  <pageSetup firstPageNumber="31" useFirstPageNumber="1" fitToHeight="0" fitToWidth="1" horizontalDpi="180" verticalDpi="180" orientation="portrait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27">
      <selection activeCell="H43" sqref="H43"/>
    </sheetView>
  </sheetViews>
  <sheetFormatPr defaultColWidth="9.125" defaultRowHeight="12.75"/>
  <cols>
    <col min="1" max="1" width="1.37890625" style="354" customWidth="1"/>
    <col min="2" max="2" width="35.125" style="354" customWidth="1"/>
    <col min="3" max="3" width="14.25390625" style="354" customWidth="1"/>
    <col min="4" max="4" width="6.375" style="354" customWidth="1"/>
    <col min="5" max="5" width="5.125" style="354" customWidth="1"/>
    <col min="6" max="6" width="6.125" style="354" customWidth="1"/>
    <col min="7" max="7" width="5.125" style="354" customWidth="1"/>
    <col min="8" max="8" width="13.125" style="354" customWidth="1"/>
    <col min="9" max="227" width="9.125" style="354" customWidth="1"/>
    <col min="228" max="16384" width="9.125" style="354" customWidth="1"/>
  </cols>
  <sheetData>
    <row r="1" spans="1:8" ht="12.75">
      <c r="A1" s="352"/>
      <c r="B1" s="352"/>
      <c r="C1" s="352"/>
      <c r="D1" s="352"/>
      <c r="E1" s="352"/>
      <c r="F1" s="352"/>
      <c r="G1" s="352"/>
      <c r="H1" s="230" t="s">
        <v>410</v>
      </c>
    </row>
    <row r="2" spans="1:8" ht="12.75">
      <c r="A2" s="355"/>
      <c r="B2" s="355"/>
      <c r="C2" s="355"/>
      <c r="D2" s="355"/>
      <c r="E2" s="355"/>
      <c r="F2" s="355"/>
      <c r="G2" s="355"/>
      <c r="H2" s="230" t="s">
        <v>589</v>
      </c>
    </row>
    <row r="3" spans="1:8" ht="15.75">
      <c r="A3" s="355"/>
      <c r="B3" s="447"/>
      <c r="C3" s="447"/>
      <c r="D3" s="447"/>
      <c r="E3" s="447"/>
      <c r="F3" s="447"/>
      <c r="G3" s="447"/>
      <c r="H3" s="575"/>
    </row>
    <row r="4" spans="1:8" ht="39" customHeight="1">
      <c r="A4" s="355"/>
      <c r="B4" s="829" t="s">
        <v>411</v>
      </c>
      <c r="C4" s="829"/>
      <c r="D4" s="829"/>
      <c r="E4" s="829"/>
      <c r="F4" s="829"/>
      <c r="G4" s="829"/>
      <c r="H4" s="829"/>
    </row>
    <row r="5" spans="1:8" ht="13.5" thickBot="1">
      <c r="A5" s="357"/>
      <c r="B5" s="359"/>
      <c r="C5" s="359"/>
      <c r="D5" s="359"/>
      <c r="E5" s="359"/>
      <c r="F5" s="359"/>
      <c r="G5" s="359"/>
      <c r="H5" s="504"/>
    </row>
    <row r="6" spans="1:8" ht="26.25" thickBot="1">
      <c r="A6" s="357"/>
      <c r="B6" s="505" t="s">
        <v>362</v>
      </c>
      <c r="C6" s="506" t="s">
        <v>385</v>
      </c>
      <c r="D6" s="507" t="s">
        <v>386</v>
      </c>
      <c r="E6" s="508" t="s">
        <v>387</v>
      </c>
      <c r="F6" s="506" t="s">
        <v>388</v>
      </c>
      <c r="G6" s="507" t="s">
        <v>389</v>
      </c>
      <c r="H6" s="506" t="s">
        <v>390</v>
      </c>
    </row>
    <row r="7" spans="1:8" ht="13.5" thickBot="1">
      <c r="A7" s="357"/>
      <c r="B7" s="509" t="s">
        <v>489</v>
      </c>
      <c r="C7" s="510">
        <v>1</v>
      </c>
      <c r="D7" s="511">
        <v>2</v>
      </c>
      <c r="E7" s="511">
        <v>3</v>
      </c>
      <c r="F7" s="510">
        <v>4</v>
      </c>
      <c r="G7" s="512">
        <v>5</v>
      </c>
      <c r="H7" s="510">
        <v>6</v>
      </c>
    </row>
    <row r="8" spans="1:8" ht="30">
      <c r="A8" s="576"/>
      <c r="B8" s="553" t="s">
        <v>400</v>
      </c>
      <c r="C8" s="514" t="s">
        <v>281</v>
      </c>
      <c r="D8" s="515" t="s">
        <v>281</v>
      </c>
      <c r="E8" s="516" t="s">
        <v>281</v>
      </c>
      <c r="F8" s="517" t="s">
        <v>281</v>
      </c>
      <c r="G8" s="514" t="s">
        <v>281</v>
      </c>
      <c r="H8" s="518">
        <v>792</v>
      </c>
    </row>
    <row r="9" spans="1:8" ht="12.75">
      <c r="A9" s="576"/>
      <c r="B9" s="554" t="s">
        <v>299</v>
      </c>
      <c r="C9" s="519">
        <v>6000500</v>
      </c>
      <c r="D9" s="520">
        <v>5</v>
      </c>
      <c r="E9" s="521">
        <v>3</v>
      </c>
      <c r="F9" s="522" t="s">
        <v>281</v>
      </c>
      <c r="G9" s="519" t="s">
        <v>281</v>
      </c>
      <c r="H9" s="523">
        <v>792</v>
      </c>
    </row>
    <row r="10" spans="1:8" ht="12.75">
      <c r="A10" s="576"/>
      <c r="B10" s="555" t="s">
        <v>302</v>
      </c>
      <c r="C10" s="524">
        <v>6000500</v>
      </c>
      <c r="D10" s="525">
        <v>5</v>
      </c>
      <c r="E10" s="526">
        <v>3</v>
      </c>
      <c r="F10" s="527">
        <v>0</v>
      </c>
      <c r="G10" s="524" t="s">
        <v>281</v>
      </c>
      <c r="H10" s="528">
        <v>792</v>
      </c>
    </row>
    <row r="11" spans="1:8" ht="22.5">
      <c r="A11" s="576"/>
      <c r="B11" s="556" t="s">
        <v>401</v>
      </c>
      <c r="C11" s="529">
        <v>6000500</v>
      </c>
      <c r="D11" s="530">
        <v>5</v>
      </c>
      <c r="E11" s="531">
        <v>3</v>
      </c>
      <c r="F11" s="532">
        <v>500</v>
      </c>
      <c r="G11" s="529" t="s">
        <v>281</v>
      </c>
      <c r="H11" s="533">
        <v>792</v>
      </c>
    </row>
    <row r="12" spans="1:8" ht="12.75">
      <c r="A12" s="576"/>
      <c r="B12" s="557" t="s">
        <v>393</v>
      </c>
      <c r="C12" s="534">
        <v>6000500</v>
      </c>
      <c r="D12" s="535">
        <v>5</v>
      </c>
      <c r="E12" s="536">
        <v>3</v>
      </c>
      <c r="F12" s="537">
        <v>500</v>
      </c>
      <c r="G12" s="534">
        <v>40</v>
      </c>
      <c r="H12" s="538">
        <v>792</v>
      </c>
    </row>
    <row r="13" spans="1:8" ht="90">
      <c r="A13" s="576"/>
      <c r="B13" s="558" t="s">
        <v>402</v>
      </c>
      <c r="C13" s="539" t="s">
        <v>281</v>
      </c>
      <c r="D13" s="540" t="s">
        <v>281</v>
      </c>
      <c r="E13" s="541" t="s">
        <v>281</v>
      </c>
      <c r="F13" s="542" t="s">
        <v>281</v>
      </c>
      <c r="G13" s="539" t="s">
        <v>281</v>
      </c>
      <c r="H13" s="543">
        <v>4449.9</v>
      </c>
    </row>
    <row r="14" spans="1:8" ht="12.75">
      <c r="A14" s="576"/>
      <c r="B14" s="554" t="s">
        <v>314</v>
      </c>
      <c r="C14" s="519">
        <v>7950000</v>
      </c>
      <c r="D14" s="520">
        <v>9</v>
      </c>
      <c r="E14" s="521">
        <v>9</v>
      </c>
      <c r="F14" s="522" t="s">
        <v>281</v>
      </c>
      <c r="G14" s="519" t="s">
        <v>281</v>
      </c>
      <c r="H14" s="523">
        <v>4449.9</v>
      </c>
    </row>
    <row r="15" spans="1:8" ht="22.5">
      <c r="A15" s="576"/>
      <c r="B15" s="555" t="s">
        <v>320</v>
      </c>
      <c r="C15" s="524">
        <v>7950000</v>
      </c>
      <c r="D15" s="525">
        <v>9</v>
      </c>
      <c r="E15" s="526">
        <v>9</v>
      </c>
      <c r="F15" s="527">
        <v>0</v>
      </c>
      <c r="G15" s="524" t="s">
        <v>281</v>
      </c>
      <c r="H15" s="528">
        <v>4449.9</v>
      </c>
    </row>
    <row r="16" spans="1:8" ht="22.5">
      <c r="A16" s="576"/>
      <c r="B16" s="556" t="s">
        <v>403</v>
      </c>
      <c r="C16" s="529">
        <v>7950000</v>
      </c>
      <c r="D16" s="530">
        <v>9</v>
      </c>
      <c r="E16" s="531">
        <v>9</v>
      </c>
      <c r="F16" s="532">
        <v>79</v>
      </c>
      <c r="G16" s="529" t="s">
        <v>281</v>
      </c>
      <c r="H16" s="533">
        <v>4449.9</v>
      </c>
    </row>
    <row r="17" spans="1:8" ht="12.75">
      <c r="A17" s="576"/>
      <c r="B17" s="557" t="s">
        <v>393</v>
      </c>
      <c r="C17" s="534">
        <v>7950000</v>
      </c>
      <c r="D17" s="535">
        <v>9</v>
      </c>
      <c r="E17" s="536">
        <v>9</v>
      </c>
      <c r="F17" s="537">
        <v>79</v>
      </c>
      <c r="G17" s="534">
        <v>40</v>
      </c>
      <c r="H17" s="538">
        <v>4449.9</v>
      </c>
    </row>
    <row r="18" spans="1:8" ht="15">
      <c r="A18" s="576"/>
      <c r="B18" s="558" t="s">
        <v>407</v>
      </c>
      <c r="C18" s="534"/>
      <c r="D18" s="535"/>
      <c r="E18" s="536"/>
      <c r="F18" s="537"/>
      <c r="G18" s="534"/>
      <c r="H18" s="588">
        <v>2516.6</v>
      </c>
    </row>
    <row r="19" spans="1:8" ht="12.75">
      <c r="A19" s="576"/>
      <c r="B19" s="554" t="s">
        <v>306</v>
      </c>
      <c r="C19" s="534">
        <v>4219900</v>
      </c>
      <c r="D19" s="520">
        <v>7</v>
      </c>
      <c r="E19" s="521">
        <v>2</v>
      </c>
      <c r="F19" s="522" t="s">
        <v>281</v>
      </c>
      <c r="G19" s="519" t="s">
        <v>281</v>
      </c>
      <c r="H19" s="585">
        <v>2516.6</v>
      </c>
    </row>
    <row r="20" spans="1:8" ht="12.75">
      <c r="A20" s="576"/>
      <c r="B20" s="555" t="s">
        <v>308</v>
      </c>
      <c r="C20" s="534">
        <v>4219900</v>
      </c>
      <c r="D20" s="525">
        <v>7</v>
      </c>
      <c r="E20" s="526">
        <v>2</v>
      </c>
      <c r="F20" s="527">
        <v>0</v>
      </c>
      <c r="G20" s="524" t="s">
        <v>281</v>
      </c>
      <c r="H20" s="586">
        <v>2516.6</v>
      </c>
    </row>
    <row r="21" spans="1:8" ht="22.5">
      <c r="A21" s="576"/>
      <c r="B21" s="556" t="s">
        <v>405</v>
      </c>
      <c r="C21" s="534"/>
      <c r="D21" s="530">
        <v>7</v>
      </c>
      <c r="E21" s="531">
        <v>2</v>
      </c>
      <c r="F21" s="532">
        <v>1</v>
      </c>
      <c r="G21" s="529" t="s">
        <v>281</v>
      </c>
      <c r="H21" s="587">
        <v>2516.6</v>
      </c>
    </row>
    <row r="22" spans="1:8" ht="12.75">
      <c r="A22" s="576"/>
      <c r="B22" s="557" t="s">
        <v>393</v>
      </c>
      <c r="C22" s="534"/>
      <c r="D22" s="535">
        <v>7</v>
      </c>
      <c r="E22" s="536">
        <v>2</v>
      </c>
      <c r="F22" s="537">
        <v>1</v>
      </c>
      <c r="G22" s="534">
        <v>40</v>
      </c>
      <c r="H22" s="538">
        <v>2516.6</v>
      </c>
    </row>
    <row r="23" spans="1:8" ht="45">
      <c r="A23" s="576"/>
      <c r="B23" s="558" t="s">
        <v>404</v>
      </c>
      <c r="C23" s="539" t="s">
        <v>281</v>
      </c>
      <c r="D23" s="540" t="s">
        <v>281</v>
      </c>
      <c r="E23" s="541" t="s">
        <v>281</v>
      </c>
      <c r="F23" s="542" t="s">
        <v>281</v>
      </c>
      <c r="G23" s="539" t="s">
        <v>281</v>
      </c>
      <c r="H23" s="543">
        <v>2299.7</v>
      </c>
    </row>
    <row r="24" spans="1:8" ht="12.75">
      <c r="A24" s="576"/>
      <c r="B24" s="554" t="s">
        <v>306</v>
      </c>
      <c r="C24" s="519">
        <v>4239900</v>
      </c>
      <c r="D24" s="520">
        <v>7</v>
      </c>
      <c r="E24" s="521">
        <v>2</v>
      </c>
      <c r="F24" s="522" t="s">
        <v>281</v>
      </c>
      <c r="G24" s="519" t="s">
        <v>281</v>
      </c>
      <c r="H24" s="523">
        <v>2299.7</v>
      </c>
    </row>
    <row r="25" spans="1:8" ht="12.75">
      <c r="A25" s="576"/>
      <c r="B25" s="555" t="s">
        <v>308</v>
      </c>
      <c r="C25" s="524">
        <v>4239900</v>
      </c>
      <c r="D25" s="525">
        <v>7</v>
      </c>
      <c r="E25" s="526">
        <v>2</v>
      </c>
      <c r="F25" s="527">
        <v>0</v>
      </c>
      <c r="G25" s="524" t="s">
        <v>281</v>
      </c>
      <c r="H25" s="528">
        <v>2299.7</v>
      </c>
    </row>
    <row r="26" spans="1:8" ht="22.5">
      <c r="A26" s="576"/>
      <c r="B26" s="556" t="s">
        <v>405</v>
      </c>
      <c r="C26" s="529">
        <v>4239900</v>
      </c>
      <c r="D26" s="530">
        <v>7</v>
      </c>
      <c r="E26" s="531">
        <v>2</v>
      </c>
      <c r="F26" s="532">
        <v>1</v>
      </c>
      <c r="G26" s="529" t="s">
        <v>281</v>
      </c>
      <c r="H26" s="533">
        <v>2299.7</v>
      </c>
    </row>
    <row r="27" spans="1:8" ht="12.75">
      <c r="A27" s="576"/>
      <c r="B27" s="557" t="s">
        <v>393</v>
      </c>
      <c r="C27" s="534">
        <v>4239900</v>
      </c>
      <c r="D27" s="535">
        <v>7</v>
      </c>
      <c r="E27" s="536">
        <v>2</v>
      </c>
      <c r="F27" s="537">
        <v>1</v>
      </c>
      <c r="G27" s="534">
        <v>40</v>
      </c>
      <c r="H27" s="538">
        <v>2299.7</v>
      </c>
    </row>
    <row r="28" spans="1:8" ht="30">
      <c r="A28" s="576"/>
      <c r="B28" s="558" t="s">
        <v>408</v>
      </c>
      <c r="C28" s="534"/>
      <c r="D28" s="535"/>
      <c r="E28" s="536"/>
      <c r="F28" s="537"/>
      <c r="G28" s="534"/>
      <c r="H28" s="588">
        <v>340</v>
      </c>
    </row>
    <row r="29" spans="1:8" ht="12.75">
      <c r="A29" s="576"/>
      <c r="B29" s="554" t="s">
        <v>312</v>
      </c>
      <c r="C29" s="534">
        <v>4429900</v>
      </c>
      <c r="D29" s="535">
        <v>8</v>
      </c>
      <c r="E29" s="536">
        <v>1</v>
      </c>
      <c r="F29" s="537">
        <v>1</v>
      </c>
      <c r="G29" s="534"/>
      <c r="H29" s="583">
        <v>340</v>
      </c>
    </row>
    <row r="30" spans="1:8" ht="12.75">
      <c r="A30" s="576"/>
      <c r="B30" s="555" t="s">
        <v>409</v>
      </c>
      <c r="C30" s="534">
        <v>4429900</v>
      </c>
      <c r="D30" s="535">
        <v>8</v>
      </c>
      <c r="E30" s="536">
        <v>1</v>
      </c>
      <c r="F30" s="537">
        <v>1</v>
      </c>
      <c r="G30" s="534"/>
      <c r="H30" s="584">
        <v>340</v>
      </c>
    </row>
    <row r="31" spans="1:8" ht="22.5">
      <c r="A31" s="576"/>
      <c r="B31" s="556" t="s">
        <v>405</v>
      </c>
      <c r="C31" s="534">
        <v>4429900</v>
      </c>
      <c r="D31" s="535">
        <v>8</v>
      </c>
      <c r="E31" s="536">
        <v>1</v>
      </c>
      <c r="F31" s="537">
        <v>1</v>
      </c>
      <c r="G31" s="534"/>
      <c r="H31" s="538">
        <v>340</v>
      </c>
    </row>
    <row r="32" spans="1:8" ht="12.75">
      <c r="A32" s="576"/>
      <c r="B32" s="557" t="s">
        <v>393</v>
      </c>
      <c r="C32" s="534">
        <v>4429900</v>
      </c>
      <c r="D32" s="535">
        <v>8</v>
      </c>
      <c r="E32" s="536">
        <v>1</v>
      </c>
      <c r="F32" s="537">
        <v>1</v>
      </c>
      <c r="G32" s="534">
        <v>40</v>
      </c>
      <c r="H32" s="538">
        <v>340</v>
      </c>
    </row>
    <row r="33" spans="1:8" ht="30">
      <c r="A33" s="576"/>
      <c r="B33" s="558" t="s">
        <v>406</v>
      </c>
      <c r="C33" s="539" t="s">
        <v>281</v>
      </c>
      <c r="D33" s="540" t="s">
        <v>281</v>
      </c>
      <c r="E33" s="541" t="s">
        <v>281</v>
      </c>
      <c r="F33" s="542" t="s">
        <v>281</v>
      </c>
      <c r="G33" s="539" t="s">
        <v>281</v>
      </c>
      <c r="H33" s="543">
        <v>11084</v>
      </c>
    </row>
    <row r="34" spans="1:8" ht="12.75">
      <c r="A34" s="576"/>
      <c r="B34" s="554" t="s">
        <v>314</v>
      </c>
      <c r="C34" s="519">
        <v>4709900</v>
      </c>
      <c r="D34" s="520">
        <v>9</v>
      </c>
      <c r="E34" s="521">
        <v>1</v>
      </c>
      <c r="F34" s="522" t="s">
        <v>281</v>
      </c>
      <c r="G34" s="519" t="s">
        <v>281</v>
      </c>
      <c r="H34" s="523">
        <v>11084</v>
      </c>
    </row>
    <row r="35" spans="1:8" ht="12.75">
      <c r="A35" s="576"/>
      <c r="B35" s="555" t="s">
        <v>315</v>
      </c>
      <c r="C35" s="524">
        <v>4709900</v>
      </c>
      <c r="D35" s="525">
        <v>9</v>
      </c>
      <c r="E35" s="526">
        <v>1</v>
      </c>
      <c r="F35" s="527">
        <v>0</v>
      </c>
      <c r="G35" s="524" t="s">
        <v>281</v>
      </c>
      <c r="H35" s="528">
        <v>11084</v>
      </c>
    </row>
    <row r="36" spans="1:8" ht="22.5">
      <c r="A36" s="576"/>
      <c r="B36" s="556" t="s">
        <v>405</v>
      </c>
      <c r="C36" s="529">
        <v>4709900</v>
      </c>
      <c r="D36" s="530">
        <v>9</v>
      </c>
      <c r="E36" s="531">
        <v>1</v>
      </c>
      <c r="F36" s="532">
        <v>1</v>
      </c>
      <c r="G36" s="529" t="s">
        <v>281</v>
      </c>
      <c r="H36" s="533">
        <v>11084</v>
      </c>
    </row>
    <row r="37" spans="1:8" ht="13.5" thickBot="1">
      <c r="A37" s="576"/>
      <c r="B37" s="582" t="s">
        <v>393</v>
      </c>
      <c r="C37" s="577">
        <v>4709900</v>
      </c>
      <c r="D37" s="578">
        <v>9</v>
      </c>
      <c r="E37" s="579">
        <v>1</v>
      </c>
      <c r="F37" s="580">
        <v>1</v>
      </c>
      <c r="G37" s="577">
        <v>40</v>
      </c>
      <c r="H37" s="581">
        <v>11084</v>
      </c>
    </row>
    <row r="38" spans="1:8" ht="15.75" thickBot="1">
      <c r="A38" s="357"/>
      <c r="B38" s="566" t="s">
        <v>335</v>
      </c>
      <c r="C38" s="549"/>
      <c r="D38" s="549"/>
      <c r="E38" s="549"/>
      <c r="F38" s="549"/>
      <c r="G38" s="549"/>
      <c r="H38" s="550">
        <f>H33+H23+H18+H13+H8+H28</f>
        <v>21482.2</v>
      </c>
    </row>
    <row r="39" spans="1:8" ht="12.75">
      <c r="A39" s="352"/>
      <c r="B39" s="352"/>
      <c r="C39" s="352"/>
      <c r="D39" s="352"/>
      <c r="E39" s="352"/>
      <c r="F39" s="352"/>
      <c r="G39" s="352"/>
      <c r="H39" s="352"/>
    </row>
    <row r="40" ht="12.75">
      <c r="B40" s="650" t="s">
        <v>296</v>
      </c>
    </row>
  </sheetData>
  <mergeCells count="1">
    <mergeCell ref="B4:H4"/>
  </mergeCells>
  <printOptions/>
  <pageMargins left="0.74999998873613" right="0.34" top="0.69" bottom="0.52" header="0.39" footer="0.17"/>
  <pageSetup firstPageNumber="32" useFirstPageNumber="1" fitToHeight="0" horizontalDpi="180" verticalDpi="180" orientation="portrait" scale="105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A11" sqref="A11"/>
    </sheetView>
  </sheetViews>
  <sheetFormatPr defaultColWidth="9.00390625" defaultRowHeight="12.75"/>
  <cols>
    <col min="1" max="1" width="63.125" style="0" customWidth="1"/>
    <col min="2" max="2" width="7.75390625" style="0" customWidth="1"/>
    <col min="3" max="3" width="7.875" style="0" customWidth="1"/>
    <col min="4" max="4" width="6.125" style="0" customWidth="1"/>
    <col min="5" max="5" width="14.625" style="0" customWidth="1"/>
    <col min="6" max="16384" width="9.125" style="675" customWidth="1"/>
  </cols>
  <sheetData>
    <row r="1" ht="12.75">
      <c r="D1" t="s">
        <v>39</v>
      </c>
    </row>
    <row r="2" spans="1:5" ht="33" customHeight="1">
      <c r="A2" s="830" t="s">
        <v>40</v>
      </c>
      <c r="B2" s="830"/>
      <c r="C2" s="830"/>
      <c r="D2" s="830"/>
      <c r="E2" s="831"/>
    </row>
    <row r="3" spans="1:5" ht="12" customHeight="1" thickBot="1">
      <c r="A3" s="676"/>
      <c r="B3" s="676"/>
      <c r="C3" s="676"/>
      <c r="D3" s="676"/>
      <c r="E3" s="503"/>
    </row>
    <row r="4" spans="1:5" ht="13.5" customHeight="1">
      <c r="A4" s="834" t="s">
        <v>485</v>
      </c>
      <c r="B4" s="834" t="s">
        <v>41</v>
      </c>
      <c r="C4" s="837" t="s">
        <v>385</v>
      </c>
      <c r="D4" s="834" t="s">
        <v>388</v>
      </c>
      <c r="E4" s="832" t="s">
        <v>42</v>
      </c>
    </row>
    <row r="5" spans="1:5" ht="14.25" customHeight="1" thickBot="1">
      <c r="A5" s="835"/>
      <c r="B5" s="836"/>
      <c r="C5" s="838"/>
      <c r="D5" s="836"/>
      <c r="E5" s="833"/>
    </row>
    <row r="6" spans="1:5" ht="42" customHeight="1">
      <c r="A6" s="705" t="s">
        <v>265</v>
      </c>
      <c r="B6" s="706" t="s">
        <v>491</v>
      </c>
      <c r="C6" s="707" t="s">
        <v>43</v>
      </c>
      <c r="D6" s="706" t="s">
        <v>588</v>
      </c>
      <c r="E6" s="708">
        <v>7919</v>
      </c>
    </row>
    <row r="7" spans="1:5" ht="37.5" customHeight="1">
      <c r="A7" s="709" t="s">
        <v>247</v>
      </c>
      <c r="B7" s="710" t="s">
        <v>491</v>
      </c>
      <c r="C7" s="711" t="s">
        <v>43</v>
      </c>
      <c r="D7" s="710" t="s">
        <v>588</v>
      </c>
      <c r="E7" s="712">
        <v>32200.75</v>
      </c>
    </row>
    <row r="8" spans="1:5" ht="44.25" customHeight="1">
      <c r="A8" s="705" t="s">
        <v>250</v>
      </c>
      <c r="B8" s="710" t="s">
        <v>491</v>
      </c>
      <c r="C8" s="711" t="s">
        <v>43</v>
      </c>
      <c r="D8" s="710" t="s">
        <v>588</v>
      </c>
      <c r="E8" s="712">
        <v>30216.9</v>
      </c>
    </row>
    <row r="9" spans="1:5" s="689" customFormat="1" ht="33.75" customHeight="1">
      <c r="A9" s="705" t="s">
        <v>236</v>
      </c>
      <c r="B9" s="710" t="s">
        <v>492</v>
      </c>
      <c r="C9" s="711" t="s">
        <v>43</v>
      </c>
      <c r="D9" s="710" t="s">
        <v>588</v>
      </c>
      <c r="E9" s="713">
        <v>3300</v>
      </c>
    </row>
    <row r="10" spans="1:5" s="689" customFormat="1" ht="48" customHeight="1" thickBot="1">
      <c r="A10" s="714" t="s">
        <v>237</v>
      </c>
      <c r="B10" s="715" t="s">
        <v>586</v>
      </c>
      <c r="C10" s="716" t="s">
        <v>43</v>
      </c>
      <c r="D10" s="717" t="s">
        <v>44</v>
      </c>
      <c r="E10" s="718">
        <v>4449.9</v>
      </c>
    </row>
    <row r="11" spans="1:5" ht="33.75" customHeight="1" thickBot="1">
      <c r="A11" s="719" t="s">
        <v>45</v>
      </c>
      <c r="B11" s="720" t="s">
        <v>506</v>
      </c>
      <c r="C11" s="721" t="s">
        <v>506</v>
      </c>
      <c r="D11" s="720" t="s">
        <v>506</v>
      </c>
      <c r="E11" s="722">
        <f>SUM(E6:E10)</f>
        <v>78086.54999999999</v>
      </c>
    </row>
    <row r="12" spans="1:5" ht="23.25" customHeight="1">
      <c r="A12" s="723" t="s">
        <v>391</v>
      </c>
      <c r="B12" s="724" t="s">
        <v>46</v>
      </c>
      <c r="C12" s="725" t="s">
        <v>47</v>
      </c>
      <c r="D12" s="724" t="s">
        <v>588</v>
      </c>
      <c r="E12" s="712">
        <v>2915</v>
      </c>
    </row>
    <row r="13" spans="1:5" ht="20.25" customHeight="1">
      <c r="A13" s="726" t="s">
        <v>394</v>
      </c>
      <c r="B13" s="727" t="s">
        <v>586</v>
      </c>
      <c r="C13" s="725" t="s">
        <v>47</v>
      </c>
      <c r="D13" s="727" t="s">
        <v>588</v>
      </c>
      <c r="E13" s="728">
        <v>550.8</v>
      </c>
    </row>
    <row r="14" spans="1:5" ht="24.75" customHeight="1">
      <c r="A14" s="729" t="s">
        <v>395</v>
      </c>
      <c r="B14" s="730" t="s">
        <v>494</v>
      </c>
      <c r="C14" s="725" t="s">
        <v>47</v>
      </c>
      <c r="D14" s="727" t="s">
        <v>588</v>
      </c>
      <c r="E14" s="728">
        <v>579.6</v>
      </c>
    </row>
    <row r="15" spans="1:5" ht="25.5" customHeight="1">
      <c r="A15" s="726" t="s">
        <v>48</v>
      </c>
      <c r="B15" s="727" t="s">
        <v>507</v>
      </c>
      <c r="C15" s="731" t="s">
        <v>47</v>
      </c>
      <c r="D15" s="727" t="s">
        <v>588</v>
      </c>
      <c r="E15" s="728">
        <v>453.6</v>
      </c>
    </row>
    <row r="16" spans="1:5" ht="21.75" customHeight="1" thickBot="1">
      <c r="A16" s="729" t="s">
        <v>397</v>
      </c>
      <c r="B16" s="730" t="s">
        <v>46</v>
      </c>
      <c r="C16" s="732" t="s">
        <v>49</v>
      </c>
      <c r="D16" s="730" t="s">
        <v>588</v>
      </c>
      <c r="E16" s="733">
        <v>2382</v>
      </c>
    </row>
    <row r="17" spans="1:5" ht="34.5" customHeight="1" thickBot="1">
      <c r="A17" s="719" t="s">
        <v>50</v>
      </c>
      <c r="B17" s="720" t="s">
        <v>506</v>
      </c>
      <c r="C17" s="721" t="s">
        <v>506</v>
      </c>
      <c r="D17" s="720" t="s">
        <v>506</v>
      </c>
      <c r="E17" s="734">
        <f>SUM(E12:E16)</f>
        <v>6881</v>
      </c>
    </row>
    <row r="18" spans="1:5" ht="25.5" customHeight="1">
      <c r="A18" s="723" t="s">
        <v>400</v>
      </c>
      <c r="B18" s="724" t="s">
        <v>46</v>
      </c>
      <c r="C18" s="725" t="s">
        <v>51</v>
      </c>
      <c r="D18" s="724" t="s">
        <v>508</v>
      </c>
      <c r="E18" s="712">
        <v>792</v>
      </c>
    </row>
    <row r="19" spans="1:5" ht="25.5">
      <c r="A19" s="729" t="s">
        <v>407</v>
      </c>
      <c r="B19" s="730" t="s">
        <v>522</v>
      </c>
      <c r="C19" s="732" t="s">
        <v>523</v>
      </c>
      <c r="D19" s="730" t="s">
        <v>500</v>
      </c>
      <c r="E19" s="712">
        <v>2516.6</v>
      </c>
    </row>
    <row r="20" spans="1:5" ht="21" customHeight="1">
      <c r="A20" s="726" t="s">
        <v>404</v>
      </c>
      <c r="B20" s="724" t="s">
        <v>522</v>
      </c>
      <c r="C20" s="725" t="s">
        <v>52</v>
      </c>
      <c r="D20" s="724" t="s">
        <v>500</v>
      </c>
      <c r="E20" s="713">
        <v>2299.7</v>
      </c>
    </row>
    <row r="21" spans="1:5" ht="22.5" customHeight="1">
      <c r="A21" s="726" t="s">
        <v>408</v>
      </c>
      <c r="B21" s="727" t="s">
        <v>507</v>
      </c>
      <c r="C21" s="731" t="s">
        <v>53</v>
      </c>
      <c r="D21" s="727" t="s">
        <v>500</v>
      </c>
      <c r="E21" s="708">
        <v>340</v>
      </c>
    </row>
    <row r="22" spans="1:5" ht="18.75" customHeight="1" thickBot="1">
      <c r="A22" s="735" t="s">
        <v>54</v>
      </c>
      <c r="B22" s="736" t="s">
        <v>55</v>
      </c>
      <c r="C22" s="737" t="s">
        <v>527</v>
      </c>
      <c r="D22" s="736" t="s">
        <v>500</v>
      </c>
      <c r="E22" s="718">
        <v>11084</v>
      </c>
    </row>
    <row r="23" spans="1:5" ht="36" customHeight="1" thickBot="1">
      <c r="A23" s="719" t="s">
        <v>56</v>
      </c>
      <c r="B23" s="738" t="s">
        <v>506</v>
      </c>
      <c r="C23" s="739" t="s">
        <v>506</v>
      </c>
      <c r="D23" s="738" t="s">
        <v>506</v>
      </c>
      <c r="E23" s="740">
        <f>SUM(E18:E22)</f>
        <v>17032.3</v>
      </c>
    </row>
    <row r="24" spans="1:5" ht="16.5" thickBot="1">
      <c r="A24" s="741" t="s">
        <v>57</v>
      </c>
      <c r="B24" s="742"/>
      <c r="C24" s="743"/>
      <c r="D24" s="742"/>
      <c r="E24" s="744">
        <f>E23+E17+E11</f>
        <v>101999.84999999999</v>
      </c>
    </row>
    <row r="25" spans="1:4" ht="12.75">
      <c r="A25" s="13"/>
      <c r="B25" s="13"/>
      <c r="C25" s="13"/>
      <c r="D25" s="13"/>
    </row>
  </sheetData>
  <mergeCells count="6">
    <mergeCell ref="A2:E2"/>
    <mergeCell ref="E4:E5"/>
    <mergeCell ref="A4:A5"/>
    <mergeCell ref="B4:B5"/>
    <mergeCell ref="C4:C5"/>
    <mergeCell ref="D4:D5"/>
  </mergeCells>
  <printOptions/>
  <pageMargins left="0.35" right="0" top="0.54" bottom="0.11811023622047245" header="0.17" footer="0.15748031496062992"/>
  <pageSetup firstPageNumber="34" useFirstPageNumber="1" fitToHeight="0" horizontalDpi="600" verticalDpi="600" orientation="portrait" paperSize="9" r:id="rId1"/>
  <headerFooter alignWithMargins="0">
    <oddHeader>&amp;R&amp;P</oddHeader>
  </headerFooter>
  <rowBreaks count="1" manualBreakCount="1">
    <brk id="2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7" sqref="A7"/>
    </sheetView>
  </sheetViews>
  <sheetFormatPr defaultColWidth="9.00390625" defaultRowHeight="12.75"/>
  <cols>
    <col min="1" max="1" width="46.125" style="0" customWidth="1"/>
    <col min="2" max="2" width="27.625" style="0" customWidth="1"/>
    <col min="3" max="3" width="11.125" style="0" customWidth="1"/>
    <col min="4" max="4" width="9.75390625" style="0" customWidth="1"/>
    <col min="5" max="5" width="12.00390625" style="0" customWidth="1"/>
    <col min="6" max="6" width="10.375" style="0" customWidth="1"/>
    <col min="7" max="7" width="9.875" style="0" customWidth="1"/>
    <col min="8" max="8" width="10.375" style="0" customWidth="1"/>
    <col min="9" max="9" width="10.00390625" style="0" customWidth="1"/>
    <col min="10" max="16384" width="9.125" style="675" customWidth="1"/>
  </cols>
  <sheetData>
    <row r="1" ht="12.75">
      <c r="G1" s="674" t="s">
        <v>223</v>
      </c>
    </row>
    <row r="2" spans="1:7" ht="27.75" customHeight="1">
      <c r="A2" s="841" t="s">
        <v>224</v>
      </c>
      <c r="B2" s="841"/>
      <c r="C2" s="831"/>
      <c r="D2" s="831"/>
      <c r="E2" s="831"/>
      <c r="F2" s="831"/>
      <c r="G2" s="831"/>
    </row>
    <row r="3" spans="1:9" ht="15" customHeight="1" thickBot="1">
      <c r="A3" s="676"/>
      <c r="B3" s="676"/>
      <c r="C3" s="503"/>
      <c r="D3" s="503"/>
      <c r="E3" s="503"/>
      <c r="I3" s="677" t="s">
        <v>225</v>
      </c>
    </row>
    <row r="4" spans="1:9" ht="13.5" customHeight="1" thickBot="1">
      <c r="A4" s="842" t="s">
        <v>226</v>
      </c>
      <c r="B4" s="842" t="s">
        <v>227</v>
      </c>
      <c r="C4" s="839" t="s">
        <v>228</v>
      </c>
      <c r="D4" s="844"/>
      <c r="E4" s="840"/>
      <c r="F4" s="839" t="s">
        <v>229</v>
      </c>
      <c r="G4" s="840"/>
      <c r="H4" s="839" t="s">
        <v>230</v>
      </c>
      <c r="I4" s="840"/>
    </row>
    <row r="5" spans="1:9" ht="54.75" customHeight="1" thickBot="1">
      <c r="A5" s="843"/>
      <c r="B5" s="843"/>
      <c r="C5" s="678" t="s">
        <v>231</v>
      </c>
      <c r="D5" s="679" t="s">
        <v>336</v>
      </c>
      <c r="E5" s="678" t="s">
        <v>232</v>
      </c>
      <c r="F5" s="678" t="s">
        <v>233</v>
      </c>
      <c r="G5" s="679" t="s">
        <v>336</v>
      </c>
      <c r="H5" s="678" t="s">
        <v>234</v>
      </c>
      <c r="I5" s="679" t="s">
        <v>336</v>
      </c>
    </row>
    <row r="6" spans="1:9" ht="44.25" customHeight="1">
      <c r="A6" s="680" t="s">
        <v>235</v>
      </c>
      <c r="B6" s="681" t="s">
        <v>384</v>
      </c>
      <c r="C6" s="682">
        <v>2711</v>
      </c>
      <c r="D6" s="682">
        <v>651</v>
      </c>
      <c r="E6" s="682">
        <v>0</v>
      </c>
      <c r="F6" s="682">
        <v>2771</v>
      </c>
      <c r="G6" s="682">
        <v>2771</v>
      </c>
      <c r="H6" s="682">
        <v>2831</v>
      </c>
      <c r="I6" s="682">
        <v>2831</v>
      </c>
    </row>
    <row r="7" spans="1:9" ht="33.75" customHeight="1">
      <c r="A7" s="683" t="s">
        <v>378</v>
      </c>
      <c r="B7" s="684" t="s">
        <v>379</v>
      </c>
      <c r="C7" s="685">
        <v>13757</v>
      </c>
      <c r="D7" s="685">
        <v>5000</v>
      </c>
      <c r="E7" s="685">
        <v>0</v>
      </c>
      <c r="F7" s="685">
        <v>11403</v>
      </c>
      <c r="G7" s="686">
        <v>11403</v>
      </c>
      <c r="H7" s="686">
        <v>19275</v>
      </c>
      <c r="I7" s="687">
        <v>19275</v>
      </c>
    </row>
    <row r="8" spans="1:9" ht="34.5" customHeight="1">
      <c r="A8" s="683" t="s">
        <v>236</v>
      </c>
      <c r="B8" s="684" t="s">
        <v>380</v>
      </c>
      <c r="C8" s="682">
        <v>0</v>
      </c>
      <c r="D8" s="682">
        <v>3300</v>
      </c>
      <c r="E8" s="682">
        <v>3300</v>
      </c>
      <c r="F8" s="682">
        <v>0</v>
      </c>
      <c r="G8" s="682">
        <v>0</v>
      </c>
      <c r="H8" s="682">
        <v>0</v>
      </c>
      <c r="I8" s="682">
        <v>0</v>
      </c>
    </row>
    <row r="9" spans="1:9" ht="48" customHeight="1">
      <c r="A9" s="684" t="s">
        <v>237</v>
      </c>
      <c r="B9" s="684" t="s">
        <v>238</v>
      </c>
      <c r="C9" s="685">
        <v>12264</v>
      </c>
      <c r="D9" s="685">
        <v>4449.9</v>
      </c>
      <c r="E9" s="685">
        <v>4449.9</v>
      </c>
      <c r="F9" s="685">
        <v>12336</v>
      </c>
      <c r="G9" s="686">
        <v>0</v>
      </c>
      <c r="H9" s="686">
        <v>0</v>
      </c>
      <c r="I9" s="687">
        <v>0</v>
      </c>
    </row>
    <row r="10" spans="1:9" s="689" customFormat="1" ht="38.25" customHeight="1">
      <c r="A10" s="684" t="s">
        <v>239</v>
      </c>
      <c r="B10" s="684" t="s">
        <v>240</v>
      </c>
      <c r="C10" s="688">
        <v>1710</v>
      </c>
      <c r="D10" s="688">
        <v>0</v>
      </c>
      <c r="E10" s="688">
        <v>0</v>
      </c>
      <c r="F10" s="688">
        <v>1900</v>
      </c>
      <c r="G10" s="688">
        <v>0</v>
      </c>
      <c r="H10" s="688">
        <v>2170</v>
      </c>
      <c r="I10" s="688">
        <v>2170</v>
      </c>
    </row>
    <row r="11" spans="1:9" s="689" customFormat="1" ht="48" customHeight="1">
      <c r="A11" s="684" t="s">
        <v>241</v>
      </c>
      <c r="B11" s="684" t="s">
        <v>242</v>
      </c>
      <c r="C11" s="690">
        <v>37655.8</v>
      </c>
      <c r="D11" s="690">
        <v>26326</v>
      </c>
      <c r="E11" s="690">
        <v>0</v>
      </c>
      <c r="F11" s="691">
        <v>39932.4</v>
      </c>
      <c r="G11" s="690">
        <v>36932.4</v>
      </c>
      <c r="H11" s="690">
        <v>0</v>
      </c>
      <c r="I11" s="692">
        <v>0</v>
      </c>
    </row>
    <row r="12" spans="1:9" ht="44.25" customHeight="1">
      <c r="A12" s="684" t="s">
        <v>243</v>
      </c>
      <c r="B12" s="684" t="s">
        <v>244</v>
      </c>
      <c r="C12" s="688">
        <v>3423</v>
      </c>
      <c r="D12" s="688">
        <v>435</v>
      </c>
      <c r="E12" s="688">
        <v>0</v>
      </c>
      <c r="F12" s="693">
        <v>0</v>
      </c>
      <c r="G12" s="688">
        <v>0</v>
      </c>
      <c r="H12" s="688">
        <v>0</v>
      </c>
      <c r="I12" s="688">
        <v>0</v>
      </c>
    </row>
    <row r="13" spans="1:9" ht="24.75" customHeight="1">
      <c r="A13" s="694" t="s">
        <v>245</v>
      </c>
      <c r="B13" s="694" t="s">
        <v>246</v>
      </c>
      <c r="C13" s="688">
        <v>183151.2</v>
      </c>
      <c r="D13" s="688">
        <v>50555.4</v>
      </c>
      <c r="E13" s="688">
        <v>0</v>
      </c>
      <c r="F13" s="693">
        <v>79648.55</v>
      </c>
      <c r="G13" s="688">
        <v>1083.4</v>
      </c>
      <c r="H13" s="688">
        <v>75061.56</v>
      </c>
      <c r="I13" s="688">
        <v>27500</v>
      </c>
    </row>
    <row r="14" spans="1:9" ht="35.25" customHeight="1">
      <c r="A14" s="681" t="s">
        <v>247</v>
      </c>
      <c r="B14" s="681" t="s">
        <v>248</v>
      </c>
      <c r="C14" s="695">
        <v>0</v>
      </c>
      <c r="D14" s="695">
        <v>32200.75</v>
      </c>
      <c r="E14" s="695">
        <v>32200.75</v>
      </c>
      <c r="F14" s="695">
        <v>0</v>
      </c>
      <c r="G14" s="695">
        <v>0</v>
      </c>
      <c r="H14" s="695">
        <v>0</v>
      </c>
      <c r="I14" s="695">
        <v>0</v>
      </c>
    </row>
    <row r="15" spans="1:9" ht="34.5" customHeight="1">
      <c r="A15" s="680" t="s">
        <v>249</v>
      </c>
      <c r="B15" s="681" t="s">
        <v>371</v>
      </c>
      <c r="C15" s="695">
        <v>8800</v>
      </c>
      <c r="D15" s="695">
        <v>2043.95</v>
      </c>
      <c r="E15" s="695">
        <v>0</v>
      </c>
      <c r="F15" s="695">
        <v>9560</v>
      </c>
      <c r="G15" s="695">
        <v>7724</v>
      </c>
      <c r="H15" s="695">
        <v>9770</v>
      </c>
      <c r="I15" s="695">
        <v>9770</v>
      </c>
    </row>
    <row r="16" spans="1:9" ht="50.25" customHeight="1">
      <c r="A16" s="684" t="s">
        <v>250</v>
      </c>
      <c r="B16" s="681" t="s">
        <v>373</v>
      </c>
      <c r="C16" s="695">
        <v>0</v>
      </c>
      <c r="D16" s="695">
        <v>30216.9</v>
      </c>
      <c r="E16" s="695">
        <v>30216.9</v>
      </c>
      <c r="F16" s="695">
        <v>0</v>
      </c>
      <c r="G16" s="695">
        <v>0</v>
      </c>
      <c r="H16" s="695">
        <v>0</v>
      </c>
      <c r="I16" s="695">
        <v>0</v>
      </c>
    </row>
    <row r="17" spans="1:9" ht="45">
      <c r="A17" s="696" t="s">
        <v>251</v>
      </c>
      <c r="B17" s="680" t="s">
        <v>375</v>
      </c>
      <c r="C17" s="695">
        <v>6700</v>
      </c>
      <c r="D17" s="695">
        <v>1500</v>
      </c>
      <c r="E17" s="695">
        <v>0</v>
      </c>
      <c r="F17" s="695">
        <v>6870</v>
      </c>
      <c r="G17" s="695">
        <v>6870</v>
      </c>
      <c r="H17" s="695">
        <v>6900</v>
      </c>
      <c r="I17" s="695">
        <v>6900</v>
      </c>
    </row>
    <row r="18" spans="1:9" ht="55.5" customHeight="1">
      <c r="A18" s="684" t="s">
        <v>253</v>
      </c>
      <c r="B18" s="681" t="s">
        <v>254</v>
      </c>
      <c r="C18" s="682">
        <v>3300</v>
      </c>
      <c r="D18" s="682">
        <v>410</v>
      </c>
      <c r="E18" s="682">
        <v>0</v>
      </c>
      <c r="F18" s="682">
        <v>2800</v>
      </c>
      <c r="G18" s="682">
        <v>2800</v>
      </c>
      <c r="H18" s="682">
        <v>2800</v>
      </c>
      <c r="I18" s="682">
        <v>2800</v>
      </c>
    </row>
    <row r="19" spans="1:9" ht="59.25" customHeight="1">
      <c r="A19" s="684" t="s">
        <v>255</v>
      </c>
      <c r="B19" s="684" t="s">
        <v>256</v>
      </c>
      <c r="C19" s="685">
        <v>72415.5</v>
      </c>
      <c r="D19" s="685">
        <v>37028</v>
      </c>
      <c r="E19" s="685">
        <v>0</v>
      </c>
      <c r="F19" s="685">
        <v>77324.4</v>
      </c>
      <c r="G19" s="686">
        <v>67067</v>
      </c>
      <c r="H19" s="686">
        <v>68860.7</v>
      </c>
      <c r="I19" s="687">
        <v>67990</v>
      </c>
    </row>
    <row r="20" spans="1:9" ht="36" customHeight="1">
      <c r="A20" s="684" t="s">
        <v>257</v>
      </c>
      <c r="B20" s="684" t="s">
        <v>258</v>
      </c>
      <c r="C20" s="685">
        <v>8506</v>
      </c>
      <c r="D20" s="685">
        <v>2222</v>
      </c>
      <c r="E20" s="685">
        <v>0</v>
      </c>
      <c r="F20" s="685">
        <v>8046.6</v>
      </c>
      <c r="G20" s="686">
        <v>8046.6</v>
      </c>
      <c r="H20" s="686">
        <v>8698</v>
      </c>
      <c r="I20" s="687">
        <v>8698</v>
      </c>
    </row>
    <row r="21" spans="1:9" ht="36.75" customHeight="1">
      <c r="A21" s="694" t="s">
        <v>259</v>
      </c>
      <c r="B21" s="694" t="s">
        <v>260</v>
      </c>
      <c r="C21" s="685">
        <v>13687</v>
      </c>
      <c r="D21" s="685">
        <v>5125</v>
      </c>
      <c r="E21" s="697">
        <v>0</v>
      </c>
      <c r="F21" s="692">
        <v>12776</v>
      </c>
      <c r="G21" s="692">
        <v>11973.2</v>
      </c>
      <c r="H21" s="692">
        <v>9558</v>
      </c>
      <c r="I21" s="692">
        <v>9558</v>
      </c>
    </row>
    <row r="22" spans="1:9" ht="39" customHeight="1">
      <c r="A22" s="683" t="s">
        <v>261</v>
      </c>
      <c r="B22" s="684" t="s">
        <v>442</v>
      </c>
      <c r="C22" s="685">
        <v>19963.9</v>
      </c>
      <c r="D22" s="685">
        <v>0</v>
      </c>
      <c r="E22" s="685">
        <v>0</v>
      </c>
      <c r="F22" s="685">
        <v>12236.1</v>
      </c>
      <c r="G22" s="685">
        <v>12076.1</v>
      </c>
      <c r="H22" s="685">
        <v>12400.1</v>
      </c>
      <c r="I22" s="685">
        <v>9582.2</v>
      </c>
    </row>
    <row r="23" spans="1:9" ht="35.25" customHeight="1">
      <c r="A23" s="694" t="s">
        <v>262</v>
      </c>
      <c r="B23" s="694" t="s">
        <v>263</v>
      </c>
      <c r="C23" s="698">
        <v>13700</v>
      </c>
      <c r="D23" s="698">
        <v>0</v>
      </c>
      <c r="E23" s="698">
        <v>0</v>
      </c>
      <c r="F23" s="698">
        <v>7700</v>
      </c>
      <c r="G23" s="698">
        <v>1000</v>
      </c>
      <c r="H23" s="698">
        <v>7450</v>
      </c>
      <c r="I23" s="698">
        <v>2000</v>
      </c>
    </row>
    <row r="24" spans="1:9" ht="35.25" customHeight="1">
      <c r="A24" s="683" t="s">
        <v>264</v>
      </c>
      <c r="B24" s="684" t="s">
        <v>445</v>
      </c>
      <c r="C24" s="699">
        <v>4322.17</v>
      </c>
      <c r="D24" s="699">
        <v>1119.6</v>
      </c>
      <c r="E24" s="699">
        <v>0</v>
      </c>
      <c r="F24" s="699">
        <v>3831.8</v>
      </c>
      <c r="G24" s="700">
        <v>416.6</v>
      </c>
      <c r="H24" s="700">
        <v>4334.98</v>
      </c>
      <c r="I24" s="700">
        <v>675</v>
      </c>
    </row>
    <row r="25" spans="1:9" ht="48.75" customHeight="1">
      <c r="A25" s="684" t="s">
        <v>265</v>
      </c>
      <c r="B25" s="684" t="s">
        <v>266</v>
      </c>
      <c r="C25" s="685">
        <v>0</v>
      </c>
      <c r="D25" s="685">
        <v>7919</v>
      </c>
      <c r="E25" s="685">
        <v>7919</v>
      </c>
      <c r="F25" s="685">
        <v>0</v>
      </c>
      <c r="G25" s="685">
        <v>0</v>
      </c>
      <c r="H25" s="685">
        <v>0</v>
      </c>
      <c r="I25" s="685">
        <v>0</v>
      </c>
    </row>
    <row r="26" spans="1:9" ht="37.5" customHeight="1" thickBot="1">
      <c r="A26" s="701" t="s">
        <v>267</v>
      </c>
      <c r="B26" s="701" t="s">
        <v>447</v>
      </c>
      <c r="C26" s="685">
        <v>9534</v>
      </c>
      <c r="D26" s="685">
        <v>0</v>
      </c>
      <c r="E26" s="685">
        <v>0</v>
      </c>
      <c r="F26" s="685">
        <v>15000</v>
      </c>
      <c r="G26" s="685">
        <v>15000</v>
      </c>
      <c r="H26" s="685">
        <v>15000</v>
      </c>
      <c r="I26" s="685">
        <v>15000</v>
      </c>
    </row>
    <row r="27" spans="1:9" ht="13.5" thickBot="1">
      <c r="A27" s="702" t="s">
        <v>501</v>
      </c>
      <c r="B27" s="703"/>
      <c r="C27" s="704">
        <f>SUM(C6:C26)</f>
        <v>415600.57</v>
      </c>
      <c r="D27" s="704">
        <f aca="true" t="shared" si="0" ref="D27:I27">SUM(D6:D26)</f>
        <v>210502.5</v>
      </c>
      <c r="E27" s="704">
        <f t="shared" si="0"/>
        <v>78086.55</v>
      </c>
      <c r="F27" s="704">
        <f t="shared" si="0"/>
        <v>304135.85</v>
      </c>
      <c r="G27" s="704">
        <f t="shared" si="0"/>
        <v>185163.30000000002</v>
      </c>
      <c r="H27" s="704">
        <f t="shared" si="0"/>
        <v>245109.34000000003</v>
      </c>
      <c r="I27" s="704">
        <f t="shared" si="0"/>
        <v>184749.2</v>
      </c>
    </row>
    <row r="28" spans="1:2" ht="12.75">
      <c r="A28" s="13"/>
      <c r="B28" s="13"/>
    </row>
  </sheetData>
  <mergeCells count="6">
    <mergeCell ref="H4:I4"/>
    <mergeCell ref="A2:G2"/>
    <mergeCell ref="A4:A5"/>
    <mergeCell ref="B4:B5"/>
    <mergeCell ref="C4:E4"/>
    <mergeCell ref="F4:G4"/>
  </mergeCells>
  <printOptions/>
  <pageMargins left="0.4" right="0.2" top="0.45" bottom="0.35" header="0.22" footer="0.29"/>
  <pageSetup firstPageNumber="35" useFirstPageNumber="1" fitToHeight="0" fitToWidth="1" horizontalDpi="600" verticalDpi="600" orientation="landscape" paperSize="9" scale="98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3">
      <selection activeCell="B14" sqref="B14"/>
    </sheetView>
  </sheetViews>
  <sheetFormatPr defaultColWidth="9.00390625" defaultRowHeight="12.75"/>
  <cols>
    <col min="1" max="1" width="45.125" style="0" customWidth="1"/>
    <col min="2" max="2" width="15.375" style="0" customWidth="1"/>
    <col min="3" max="3" width="13.25390625" style="0" customWidth="1"/>
    <col min="4" max="4" width="15.125" style="0" customWidth="1"/>
  </cols>
  <sheetData>
    <row r="1" spans="1:5" ht="15">
      <c r="A1" s="651" t="s">
        <v>62</v>
      </c>
      <c r="B1" s="652"/>
      <c r="C1" s="652"/>
      <c r="D1" s="652"/>
      <c r="E1" s="1"/>
    </row>
    <row r="2" spans="1:5" ht="43.5" customHeight="1">
      <c r="A2" s="846" t="s">
        <v>63</v>
      </c>
      <c r="B2" s="846"/>
      <c r="C2" s="846"/>
      <c r="D2" s="846"/>
      <c r="E2" s="1"/>
    </row>
    <row r="3" spans="1:5" ht="12" customHeight="1" thickBot="1">
      <c r="A3" s="652"/>
      <c r="B3" s="652"/>
      <c r="C3" s="652"/>
      <c r="D3" s="653" t="s">
        <v>64</v>
      </c>
      <c r="E3" s="1"/>
    </row>
    <row r="4" spans="1:5" ht="18" customHeight="1">
      <c r="A4" s="847"/>
      <c r="B4" s="849" t="s">
        <v>65</v>
      </c>
      <c r="C4" s="847" t="s">
        <v>571</v>
      </c>
      <c r="D4" s="847" t="s">
        <v>572</v>
      </c>
      <c r="E4" s="1"/>
    </row>
    <row r="5" spans="1:5" ht="12.75" customHeight="1" thickBot="1">
      <c r="A5" s="848"/>
      <c r="B5" s="850"/>
      <c r="C5" s="848"/>
      <c r="D5" s="848"/>
      <c r="E5" s="1"/>
    </row>
    <row r="6" spans="1:5" ht="15.75" thickBot="1">
      <c r="A6" s="654"/>
      <c r="B6" s="652"/>
      <c r="C6" s="654"/>
      <c r="D6" s="654"/>
      <c r="E6" s="1"/>
    </row>
    <row r="7" spans="1:5" ht="16.5" thickBot="1">
      <c r="A7" s="655" t="s">
        <v>66</v>
      </c>
      <c r="B7" s="656">
        <v>2374183.8</v>
      </c>
      <c r="C7" s="657">
        <v>2459874.4</v>
      </c>
      <c r="D7" s="657">
        <v>2574780.4</v>
      </c>
      <c r="E7" s="1"/>
    </row>
    <row r="8" spans="1:5" ht="15.75" thickBot="1">
      <c r="A8" s="658"/>
      <c r="B8" s="659"/>
      <c r="C8" s="660"/>
      <c r="D8" s="660"/>
      <c r="E8" s="1"/>
    </row>
    <row r="9" spans="1:5" ht="16.5" thickBot="1">
      <c r="A9" s="661" t="s">
        <v>67</v>
      </c>
      <c r="B9" s="662">
        <f>B11+B12+B13+B14+B15+B16+B20+B21</f>
        <v>28963.699999999997</v>
      </c>
      <c r="C9" s="663">
        <f>C11+C12+C13+C14+C15+C16+C20+C21</f>
        <v>60835.1</v>
      </c>
      <c r="D9" s="663">
        <f>D11+D12+D13+D14+D15+D16+D20+D21</f>
        <v>66113.3</v>
      </c>
      <c r="E9" s="1"/>
    </row>
    <row r="10" spans="1:5" ht="15">
      <c r="A10" s="658"/>
      <c r="B10" s="659"/>
      <c r="C10" s="660"/>
      <c r="D10" s="660"/>
      <c r="E10" s="1"/>
    </row>
    <row r="11" spans="1:5" ht="66" customHeight="1">
      <c r="A11" s="166" t="s">
        <v>577</v>
      </c>
      <c r="B11" s="664">
        <v>1458.7</v>
      </c>
      <c r="C11" s="665">
        <v>0</v>
      </c>
      <c r="D11" s="665">
        <v>0</v>
      </c>
      <c r="E11" s="1"/>
    </row>
    <row r="12" spans="1:5" ht="41.25" customHeight="1">
      <c r="A12" s="166" t="s">
        <v>578</v>
      </c>
      <c r="B12" s="664">
        <v>303.2</v>
      </c>
      <c r="C12" s="665">
        <v>363.2</v>
      </c>
      <c r="D12" s="665">
        <v>343.2</v>
      </c>
      <c r="E12" s="1"/>
    </row>
    <row r="13" spans="1:5" ht="54" customHeight="1">
      <c r="A13" s="666" t="s">
        <v>68</v>
      </c>
      <c r="B13" s="664">
        <v>-66.3</v>
      </c>
      <c r="C13" s="665">
        <v>0</v>
      </c>
      <c r="D13" s="665">
        <v>0</v>
      </c>
      <c r="E13" s="1"/>
    </row>
    <row r="14" spans="1:5" ht="39">
      <c r="A14" s="166" t="s">
        <v>546</v>
      </c>
      <c r="B14" s="664">
        <v>-7</v>
      </c>
      <c r="C14" s="665">
        <v>-29</v>
      </c>
      <c r="D14" s="665">
        <v>-37.5</v>
      </c>
      <c r="E14" s="1"/>
    </row>
    <row r="15" spans="1:5" ht="39">
      <c r="A15" s="171" t="s">
        <v>548</v>
      </c>
      <c r="B15" s="664">
        <v>2632.7</v>
      </c>
      <c r="C15" s="665">
        <v>2632.7</v>
      </c>
      <c r="D15" s="665">
        <v>2632.6</v>
      </c>
      <c r="E15" s="1"/>
    </row>
    <row r="16" spans="1:5" ht="38.25">
      <c r="A16" s="667" t="s">
        <v>579</v>
      </c>
      <c r="B16" s="668">
        <f>SUM(B17:B19)</f>
        <v>24664.6</v>
      </c>
      <c r="C16" s="669">
        <f>SUM(C17:C19)</f>
        <v>0</v>
      </c>
      <c r="D16" s="669">
        <f>SUM(D17:D19)</f>
        <v>0</v>
      </c>
      <c r="E16" s="1"/>
    </row>
    <row r="17" spans="1:5" ht="26.25" hidden="1">
      <c r="A17" s="670" t="s">
        <v>580</v>
      </c>
      <c r="B17" s="664"/>
      <c r="C17" s="665"/>
      <c r="D17" s="665"/>
      <c r="E17" s="1"/>
    </row>
    <row r="18" spans="1:5" ht="39">
      <c r="A18" s="670" t="s">
        <v>582</v>
      </c>
      <c r="B18" s="664">
        <v>4.6</v>
      </c>
      <c r="C18" s="665">
        <v>0</v>
      </c>
      <c r="D18" s="665">
        <v>0</v>
      </c>
      <c r="E18" s="1"/>
    </row>
    <row r="19" spans="1:5" ht="39">
      <c r="A19" s="670" t="s">
        <v>584</v>
      </c>
      <c r="B19" s="664">
        <v>24660</v>
      </c>
      <c r="C19" s="665">
        <v>0</v>
      </c>
      <c r="D19" s="665">
        <v>0</v>
      </c>
      <c r="E19" s="1"/>
    </row>
    <row r="20" spans="1:5" ht="26.25">
      <c r="A20" s="671" t="s">
        <v>556</v>
      </c>
      <c r="B20" s="664">
        <v>-22.2</v>
      </c>
      <c r="C20" s="665">
        <v>-14.8</v>
      </c>
      <c r="D20" s="665">
        <v>-15</v>
      </c>
      <c r="E20" s="1"/>
    </row>
    <row r="21" spans="1:5" ht="54" customHeight="1">
      <c r="A21" s="667" t="s">
        <v>69</v>
      </c>
      <c r="B21" s="664">
        <v>0</v>
      </c>
      <c r="C21" s="665">
        <v>57883</v>
      </c>
      <c r="D21" s="665">
        <v>63190</v>
      </c>
      <c r="E21" s="1"/>
    </row>
    <row r="22" spans="1:5" ht="15.75" thickBot="1">
      <c r="A22" s="658"/>
      <c r="B22" s="659"/>
      <c r="C22" s="660"/>
      <c r="D22" s="660"/>
      <c r="E22" s="1"/>
    </row>
    <row r="23" spans="1:5" ht="19.5" thickBot="1">
      <c r="A23" s="672" t="s">
        <v>70</v>
      </c>
      <c r="B23" s="656">
        <f>B9+B7</f>
        <v>2403147.5</v>
      </c>
      <c r="C23" s="657">
        <f>C9+C7</f>
        <v>2520709.5</v>
      </c>
      <c r="D23" s="657">
        <f>D9+D7</f>
        <v>2640893.6999999997</v>
      </c>
      <c r="E23" s="1"/>
    </row>
    <row r="24" spans="1:5" ht="15">
      <c r="A24" s="673"/>
      <c r="B24" s="659"/>
      <c r="C24" s="659"/>
      <c r="D24" s="659"/>
      <c r="E24" s="1"/>
    </row>
    <row r="25" spans="1:5" ht="15">
      <c r="A25" s="845"/>
      <c r="B25" s="803"/>
      <c r="C25" s="803"/>
      <c r="D25" s="803"/>
      <c r="E25" s="1"/>
    </row>
    <row r="26" spans="1:5" ht="15">
      <c r="A26" s="845"/>
      <c r="B26" s="803"/>
      <c r="C26" s="803"/>
      <c r="D26" s="803"/>
      <c r="E26" s="1"/>
    </row>
    <row r="27" spans="1:5" ht="15">
      <c r="A27" s="845"/>
      <c r="B27" s="803"/>
      <c r="C27" s="803"/>
      <c r="D27" s="803"/>
      <c r="E27" s="1"/>
    </row>
    <row r="28" spans="1:5" ht="15">
      <c r="A28" s="652"/>
      <c r="B28" s="652"/>
      <c r="C28" s="652"/>
      <c r="D28" s="652"/>
      <c r="E28" s="1"/>
    </row>
    <row r="29" spans="1:5" ht="15">
      <c r="A29" s="652"/>
      <c r="B29" s="652"/>
      <c r="C29" s="652"/>
      <c r="D29" s="652"/>
      <c r="E29" s="1"/>
    </row>
    <row r="30" spans="1:5" ht="15">
      <c r="A30" s="652"/>
      <c r="B30" s="652"/>
      <c r="C30" s="652"/>
      <c r="D30" s="652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</sheetData>
  <mergeCells count="8">
    <mergeCell ref="A27:D27"/>
    <mergeCell ref="A25:D25"/>
    <mergeCell ref="A26:D26"/>
    <mergeCell ref="A2:D2"/>
    <mergeCell ref="A4:A5"/>
    <mergeCell ref="B4:B5"/>
    <mergeCell ref="C4:C5"/>
    <mergeCell ref="D4:D5"/>
  </mergeCells>
  <printOptions/>
  <pageMargins left="0.54" right="0.31" top="0.8" bottom="1" header="0.5" footer="0.5"/>
  <pageSetup firstPageNumber="37" useFirstPageNumber="1"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45">
      <selection activeCell="D69" sqref="D69:D73"/>
    </sheetView>
  </sheetViews>
  <sheetFormatPr defaultColWidth="9.125" defaultRowHeight="12.75"/>
  <cols>
    <col min="1" max="1" width="48.875" style="354" customWidth="1"/>
    <col min="2" max="2" width="7.00390625" style="354" customWidth="1"/>
    <col min="3" max="3" width="10.875" style="354" customWidth="1"/>
    <col min="4" max="6" width="16.375" style="354" customWidth="1"/>
    <col min="7" max="7" width="35.625" style="430" customWidth="1"/>
    <col min="8" max="8" width="12.375" style="354" customWidth="1"/>
    <col min="9" max="231" width="9.125" style="354" customWidth="1"/>
    <col min="232" max="16384" width="9.125" style="354" customWidth="1"/>
  </cols>
  <sheetData>
    <row r="1" spans="1:8" ht="12.75">
      <c r="A1" s="352"/>
      <c r="B1" s="352"/>
      <c r="C1" s="353"/>
      <c r="E1" s="352"/>
      <c r="F1" s="352"/>
      <c r="G1" s="352" t="s">
        <v>355</v>
      </c>
      <c r="H1" s="353"/>
    </row>
    <row r="2" spans="1:8" ht="12.75">
      <c r="A2" s="355"/>
      <c r="B2" s="355"/>
      <c r="C2" s="353"/>
      <c r="E2" s="355"/>
      <c r="F2" s="355"/>
      <c r="G2" s="418" t="s">
        <v>589</v>
      </c>
      <c r="H2" s="353"/>
    </row>
    <row r="3" spans="1:8" ht="12.75">
      <c r="A3" s="355"/>
      <c r="B3" s="355"/>
      <c r="C3" s="353"/>
      <c r="D3" s="355"/>
      <c r="E3" s="355"/>
      <c r="F3" s="355"/>
      <c r="G3" s="422"/>
      <c r="H3" s="353"/>
    </row>
    <row r="4" spans="1:8" ht="12.75">
      <c r="A4" s="355"/>
      <c r="B4" s="355"/>
      <c r="C4" s="355"/>
      <c r="D4" s="352"/>
      <c r="E4" s="352"/>
      <c r="F4" s="352"/>
      <c r="G4" s="422"/>
      <c r="H4" s="353"/>
    </row>
    <row r="5" spans="1:8" ht="15.75">
      <c r="A5" s="770" t="s">
        <v>344</v>
      </c>
      <c r="B5" s="770"/>
      <c r="C5" s="770"/>
      <c r="D5" s="770"/>
      <c r="E5" s="770"/>
      <c r="F5" s="770"/>
      <c r="G5" s="770"/>
      <c r="H5" s="356"/>
    </row>
    <row r="6" spans="1:8" ht="15.75">
      <c r="A6" s="770"/>
      <c r="B6" s="770"/>
      <c r="C6" s="770"/>
      <c r="D6" s="770"/>
      <c r="E6" s="770"/>
      <c r="F6" s="770"/>
      <c r="G6" s="770"/>
      <c r="H6" s="356"/>
    </row>
    <row r="7" spans="1:8" ht="15.75">
      <c r="A7" s="770"/>
      <c r="B7" s="770"/>
      <c r="C7" s="770"/>
      <c r="D7" s="770"/>
      <c r="E7" s="770"/>
      <c r="F7" s="770"/>
      <c r="G7" s="770"/>
      <c r="H7" s="356"/>
    </row>
    <row r="8" spans="1:8" ht="12.75">
      <c r="A8" s="355"/>
      <c r="B8" s="355"/>
      <c r="C8" s="355"/>
      <c r="D8" s="352"/>
      <c r="E8" s="352"/>
      <c r="F8" s="352"/>
      <c r="G8" s="422"/>
      <c r="H8" s="353"/>
    </row>
    <row r="9" spans="1:8" ht="13.5" thickBot="1">
      <c r="A9" s="357"/>
      <c r="B9" s="357"/>
      <c r="C9" s="357"/>
      <c r="D9" s="352"/>
      <c r="E9" s="352"/>
      <c r="F9" s="352"/>
      <c r="G9" s="422"/>
      <c r="H9" s="353"/>
    </row>
    <row r="10" spans="1:8" ht="13.5" thickBot="1">
      <c r="A10" s="358"/>
      <c r="B10" s="767" t="s">
        <v>278</v>
      </c>
      <c r="C10" s="768"/>
      <c r="D10" s="769" t="s">
        <v>339</v>
      </c>
      <c r="E10" s="769" t="s">
        <v>338</v>
      </c>
      <c r="F10" s="773" t="s">
        <v>340</v>
      </c>
      <c r="G10" s="423"/>
      <c r="H10" s="359"/>
    </row>
    <row r="11" spans="1:8" ht="12.75">
      <c r="A11" s="360"/>
      <c r="B11" s="767"/>
      <c r="C11" s="769"/>
      <c r="D11" s="771"/>
      <c r="E11" s="771"/>
      <c r="F11" s="774"/>
      <c r="G11" s="431" t="s">
        <v>347</v>
      </c>
      <c r="H11" s="359"/>
    </row>
    <row r="12" spans="1:8" ht="13.5" thickBot="1">
      <c r="A12" s="361" t="s">
        <v>14</v>
      </c>
      <c r="B12" s="362" t="s">
        <v>279</v>
      </c>
      <c r="C12" s="363" t="s">
        <v>280</v>
      </c>
      <c r="D12" s="772"/>
      <c r="E12" s="772"/>
      <c r="F12" s="775"/>
      <c r="G12" s="424"/>
      <c r="H12" s="359" t="s">
        <v>281</v>
      </c>
    </row>
    <row r="13" spans="1:8" ht="13.5" thickBot="1">
      <c r="A13" s="364">
        <v>1</v>
      </c>
      <c r="B13" s="365">
        <v>2</v>
      </c>
      <c r="C13" s="366">
        <v>3</v>
      </c>
      <c r="D13" s="365">
        <v>4</v>
      </c>
      <c r="E13" s="403">
        <v>5</v>
      </c>
      <c r="F13" s="367">
        <v>6</v>
      </c>
      <c r="G13" s="421">
        <v>7</v>
      </c>
      <c r="H13" s="359" t="s">
        <v>281</v>
      </c>
    </row>
    <row r="14" spans="1:8" ht="12.75">
      <c r="A14" s="368" t="s">
        <v>282</v>
      </c>
      <c r="B14" s="369">
        <v>1</v>
      </c>
      <c r="C14" s="370">
        <v>0</v>
      </c>
      <c r="D14" s="371">
        <v>192728.2</v>
      </c>
      <c r="E14" s="371">
        <f>F14-D14</f>
        <v>13.799999999988358</v>
      </c>
      <c r="F14" s="371">
        <v>192742</v>
      </c>
      <c r="G14" s="425"/>
      <c r="H14" s="419" t="s">
        <v>281</v>
      </c>
    </row>
    <row r="15" spans="1:8" ht="38.25">
      <c r="A15" s="372" t="s">
        <v>283</v>
      </c>
      <c r="B15" s="373">
        <v>1</v>
      </c>
      <c r="C15" s="374">
        <v>2</v>
      </c>
      <c r="D15" s="375">
        <v>3757</v>
      </c>
      <c r="E15" s="375">
        <f>F15-D15</f>
        <v>0</v>
      </c>
      <c r="F15" s="375">
        <v>3757</v>
      </c>
      <c r="G15" s="426"/>
      <c r="H15" s="419" t="s">
        <v>281</v>
      </c>
    </row>
    <row r="16" spans="1:8" ht="38.25">
      <c r="A16" s="372" t="s">
        <v>284</v>
      </c>
      <c r="B16" s="373">
        <v>1</v>
      </c>
      <c r="C16" s="374">
        <v>3</v>
      </c>
      <c r="D16" s="375">
        <v>5131</v>
      </c>
      <c r="E16" s="375">
        <f>F16-D16</f>
        <v>0</v>
      </c>
      <c r="F16" s="375">
        <v>5131</v>
      </c>
      <c r="G16" s="426"/>
      <c r="H16" s="419" t="s">
        <v>281</v>
      </c>
    </row>
    <row r="17" spans="1:8" ht="51">
      <c r="A17" s="372" t="s">
        <v>285</v>
      </c>
      <c r="B17" s="373">
        <v>1</v>
      </c>
      <c r="C17" s="374">
        <v>4</v>
      </c>
      <c r="D17" s="375">
        <v>138037</v>
      </c>
      <c r="E17" s="375">
        <f>F17-D17</f>
        <v>0</v>
      </c>
      <c r="F17" s="375">
        <v>138037</v>
      </c>
      <c r="G17" s="426"/>
      <c r="H17" s="419" t="s">
        <v>281</v>
      </c>
    </row>
    <row r="18" spans="1:8" ht="12.75">
      <c r="A18" s="372" t="s">
        <v>286</v>
      </c>
      <c r="B18" s="373">
        <v>1</v>
      </c>
      <c r="C18" s="374">
        <v>5</v>
      </c>
      <c r="D18" s="375">
        <v>0</v>
      </c>
      <c r="E18" s="375"/>
      <c r="G18" s="426"/>
      <c r="H18" s="419" t="s">
        <v>281</v>
      </c>
    </row>
    <row r="19" spans="1:8" ht="38.25">
      <c r="A19" s="372" t="s">
        <v>287</v>
      </c>
      <c r="B19" s="373">
        <v>1</v>
      </c>
      <c r="C19" s="374">
        <v>6</v>
      </c>
      <c r="D19" s="375">
        <v>26647</v>
      </c>
      <c r="E19" s="375">
        <f aca="true" t="shared" si="0" ref="E19:E66">F19-D19</f>
        <v>0</v>
      </c>
      <c r="F19" s="375">
        <v>26647</v>
      </c>
      <c r="G19" s="426"/>
      <c r="H19" s="419" t="s">
        <v>281</v>
      </c>
    </row>
    <row r="20" spans="1:8" ht="12.75">
      <c r="A20" s="372" t="s">
        <v>288</v>
      </c>
      <c r="B20" s="373">
        <v>1</v>
      </c>
      <c r="C20" s="374">
        <v>11</v>
      </c>
      <c r="D20" s="375">
        <v>1800</v>
      </c>
      <c r="E20" s="375">
        <f t="shared" si="0"/>
        <v>0</v>
      </c>
      <c r="F20" s="375">
        <v>1800</v>
      </c>
      <c r="G20" s="426"/>
      <c r="H20" s="419" t="s">
        <v>281</v>
      </c>
    </row>
    <row r="21" spans="1:8" ht="191.25">
      <c r="A21" s="372" t="s">
        <v>289</v>
      </c>
      <c r="B21" s="373">
        <v>1</v>
      </c>
      <c r="C21" s="374">
        <v>13</v>
      </c>
      <c r="D21" s="375">
        <v>17356.2</v>
      </c>
      <c r="E21" s="396">
        <f t="shared" si="0"/>
        <v>13.799999999999272</v>
      </c>
      <c r="F21" s="375">
        <v>17370</v>
      </c>
      <c r="G21" s="432" t="s">
        <v>453</v>
      </c>
      <c r="H21" s="419" t="s">
        <v>281</v>
      </c>
    </row>
    <row r="22" spans="1:8" ht="25.5">
      <c r="A22" s="376" t="s">
        <v>290</v>
      </c>
      <c r="B22" s="377">
        <v>3</v>
      </c>
      <c r="C22" s="378">
        <v>0</v>
      </c>
      <c r="D22" s="379">
        <v>132282</v>
      </c>
      <c r="E22" s="404">
        <f t="shared" si="0"/>
        <v>0</v>
      </c>
      <c r="F22" s="379">
        <v>132282</v>
      </c>
      <c r="G22" s="426"/>
      <c r="H22" s="419" t="s">
        <v>281</v>
      </c>
    </row>
    <row r="23" spans="1:8" ht="12.75">
      <c r="A23" s="372" t="s">
        <v>291</v>
      </c>
      <c r="B23" s="373">
        <v>3</v>
      </c>
      <c r="C23" s="374">
        <v>2</v>
      </c>
      <c r="D23" s="375">
        <v>131178</v>
      </c>
      <c r="E23" s="375">
        <f t="shared" si="0"/>
        <v>0</v>
      </c>
      <c r="F23" s="375">
        <v>131178</v>
      </c>
      <c r="G23" s="426"/>
      <c r="H23" s="419" t="s">
        <v>281</v>
      </c>
    </row>
    <row r="24" spans="1:8" ht="38.25">
      <c r="A24" s="372" t="s">
        <v>292</v>
      </c>
      <c r="B24" s="373">
        <v>3</v>
      </c>
      <c r="C24" s="374">
        <v>9</v>
      </c>
      <c r="D24" s="375">
        <v>1104</v>
      </c>
      <c r="E24" s="396">
        <f t="shared" si="0"/>
        <v>0</v>
      </c>
      <c r="F24" s="375">
        <v>1104</v>
      </c>
      <c r="G24" s="426"/>
      <c r="H24" s="419" t="s">
        <v>281</v>
      </c>
    </row>
    <row r="25" spans="1:8" ht="12.75">
      <c r="A25" s="376" t="s">
        <v>293</v>
      </c>
      <c r="B25" s="377">
        <v>4</v>
      </c>
      <c r="C25" s="378">
        <v>0</v>
      </c>
      <c r="D25" s="379">
        <v>17946.2</v>
      </c>
      <c r="E25" s="404">
        <f t="shared" si="0"/>
        <v>296.2000000000007</v>
      </c>
      <c r="F25" s="379">
        <v>18242.4</v>
      </c>
      <c r="G25" s="426"/>
      <c r="H25" s="419" t="s">
        <v>281</v>
      </c>
    </row>
    <row r="26" spans="1:8" ht="51">
      <c r="A26" s="410" t="s">
        <v>341</v>
      </c>
      <c r="B26" s="408">
        <v>4</v>
      </c>
      <c r="C26" s="409">
        <v>5</v>
      </c>
      <c r="D26" s="379"/>
      <c r="E26" s="396">
        <f t="shared" si="0"/>
        <v>303.2</v>
      </c>
      <c r="F26" s="375">
        <v>303.2</v>
      </c>
      <c r="G26" s="432" t="s">
        <v>454</v>
      </c>
      <c r="H26" s="419"/>
    </row>
    <row r="27" spans="1:8" ht="12.75">
      <c r="A27" s="372" t="s">
        <v>294</v>
      </c>
      <c r="B27" s="373">
        <v>4</v>
      </c>
      <c r="C27" s="374">
        <v>7</v>
      </c>
      <c r="D27" s="375">
        <v>348</v>
      </c>
      <c r="E27" s="396">
        <f t="shared" si="0"/>
        <v>0</v>
      </c>
      <c r="F27" s="375">
        <v>348</v>
      </c>
      <c r="G27" s="426"/>
      <c r="H27" s="419" t="s">
        <v>281</v>
      </c>
    </row>
    <row r="28" spans="1:8" ht="12.75">
      <c r="A28" s="372" t="s">
        <v>295</v>
      </c>
      <c r="B28" s="373">
        <v>4</v>
      </c>
      <c r="C28" s="374">
        <v>8</v>
      </c>
      <c r="D28" s="375">
        <v>12779</v>
      </c>
      <c r="E28" s="396">
        <f t="shared" si="0"/>
        <v>0</v>
      </c>
      <c r="F28" s="375">
        <v>12779</v>
      </c>
      <c r="G28" s="426"/>
      <c r="H28" s="419" t="s">
        <v>281</v>
      </c>
    </row>
    <row r="29" spans="1:8" ht="63.75">
      <c r="A29" s="372" t="s">
        <v>297</v>
      </c>
      <c r="B29" s="373">
        <v>4</v>
      </c>
      <c r="C29" s="374">
        <v>9</v>
      </c>
      <c r="D29" s="375">
        <v>1233.2</v>
      </c>
      <c r="E29" s="396">
        <f t="shared" si="0"/>
        <v>-7</v>
      </c>
      <c r="F29" s="375">
        <v>1226.2</v>
      </c>
      <c r="G29" s="432" t="s">
        <v>348</v>
      </c>
      <c r="H29" s="419" t="s">
        <v>281</v>
      </c>
    </row>
    <row r="30" spans="1:8" ht="12.75">
      <c r="A30" s="372" t="s">
        <v>298</v>
      </c>
      <c r="B30" s="373">
        <v>4</v>
      </c>
      <c r="C30" s="374">
        <v>12</v>
      </c>
      <c r="D30" s="375">
        <v>3586</v>
      </c>
      <c r="E30" s="396">
        <f t="shared" si="0"/>
        <v>0</v>
      </c>
      <c r="F30" s="375">
        <v>3586</v>
      </c>
      <c r="G30" s="426"/>
      <c r="H30" s="419" t="s">
        <v>281</v>
      </c>
    </row>
    <row r="31" spans="1:8" ht="12.75">
      <c r="A31" s="376" t="s">
        <v>299</v>
      </c>
      <c r="B31" s="377">
        <v>5</v>
      </c>
      <c r="C31" s="378">
        <v>0</v>
      </c>
      <c r="D31" s="379">
        <v>261088.6</v>
      </c>
      <c r="E31" s="404">
        <f t="shared" si="0"/>
        <v>2632.6999999999825</v>
      </c>
      <c r="F31" s="379">
        <v>263721.3</v>
      </c>
      <c r="G31" s="426"/>
      <c r="H31" s="419" t="s">
        <v>281</v>
      </c>
    </row>
    <row r="32" spans="1:8" ht="12.75">
      <c r="A32" s="372" t="s">
        <v>300</v>
      </c>
      <c r="B32" s="373">
        <v>5</v>
      </c>
      <c r="C32" s="374">
        <v>1</v>
      </c>
      <c r="D32" s="375">
        <v>82282.1</v>
      </c>
      <c r="E32" s="396">
        <f t="shared" si="0"/>
        <v>0</v>
      </c>
      <c r="F32" s="375">
        <v>82282.1</v>
      </c>
      <c r="G32" s="426"/>
      <c r="H32" s="419" t="s">
        <v>281</v>
      </c>
    </row>
    <row r="33" spans="1:8" ht="63.75">
      <c r="A33" s="372" t="s">
        <v>301</v>
      </c>
      <c r="B33" s="373">
        <v>5</v>
      </c>
      <c r="C33" s="374">
        <v>2</v>
      </c>
      <c r="D33" s="375">
        <v>48963.3</v>
      </c>
      <c r="E33" s="396">
        <f t="shared" si="0"/>
        <v>2632.699999999997</v>
      </c>
      <c r="F33" s="375">
        <v>51596</v>
      </c>
      <c r="G33" s="432" t="s">
        <v>351</v>
      </c>
      <c r="H33" s="419" t="s">
        <v>281</v>
      </c>
    </row>
    <row r="34" spans="1:8" ht="12.75">
      <c r="A34" s="372" t="s">
        <v>302</v>
      </c>
      <c r="B34" s="373">
        <v>5</v>
      </c>
      <c r="C34" s="374">
        <v>3</v>
      </c>
      <c r="D34" s="375">
        <v>106562.2</v>
      </c>
      <c r="E34" s="396">
        <f t="shared" si="0"/>
        <v>0</v>
      </c>
      <c r="F34" s="375">
        <v>106562.2</v>
      </c>
      <c r="G34" s="426"/>
      <c r="H34" s="419" t="s">
        <v>281</v>
      </c>
    </row>
    <row r="35" spans="1:8" ht="25.5">
      <c r="A35" s="372" t="s">
        <v>303</v>
      </c>
      <c r="B35" s="373">
        <v>5</v>
      </c>
      <c r="C35" s="374">
        <v>5</v>
      </c>
      <c r="D35" s="375">
        <v>23281</v>
      </c>
      <c r="E35" s="396">
        <f t="shared" si="0"/>
        <v>0</v>
      </c>
      <c r="F35" s="375">
        <v>23281</v>
      </c>
      <c r="G35" s="426"/>
      <c r="H35" s="419" t="s">
        <v>281</v>
      </c>
    </row>
    <row r="36" spans="1:8" ht="12.75">
      <c r="A36" s="376" t="s">
        <v>304</v>
      </c>
      <c r="B36" s="377">
        <v>6</v>
      </c>
      <c r="C36" s="378">
        <v>0</v>
      </c>
      <c r="D36" s="379">
        <v>410</v>
      </c>
      <c r="E36" s="404">
        <f t="shared" si="0"/>
        <v>0</v>
      </c>
      <c r="F36" s="379">
        <v>410</v>
      </c>
      <c r="G36" s="426"/>
      <c r="H36" s="419" t="s">
        <v>281</v>
      </c>
    </row>
    <row r="37" spans="1:8" ht="12.75">
      <c r="A37" s="372" t="s">
        <v>305</v>
      </c>
      <c r="B37" s="373">
        <v>6</v>
      </c>
      <c r="C37" s="374">
        <v>5</v>
      </c>
      <c r="D37" s="375">
        <v>410</v>
      </c>
      <c r="E37" s="396">
        <f t="shared" si="0"/>
        <v>0</v>
      </c>
      <c r="F37" s="375">
        <v>410</v>
      </c>
      <c r="G37" s="426"/>
      <c r="H37" s="419" t="s">
        <v>281</v>
      </c>
    </row>
    <row r="38" spans="1:8" ht="12.75">
      <c r="A38" s="376" t="s">
        <v>306</v>
      </c>
      <c r="B38" s="377">
        <v>7</v>
      </c>
      <c r="C38" s="378">
        <v>0</v>
      </c>
      <c r="D38" s="379">
        <v>1077737.6</v>
      </c>
      <c r="E38" s="404">
        <f t="shared" si="0"/>
        <v>24664.59999999986</v>
      </c>
      <c r="F38" s="379">
        <v>1102402.2</v>
      </c>
      <c r="G38" s="426"/>
      <c r="H38" s="419" t="s">
        <v>281</v>
      </c>
    </row>
    <row r="39" spans="1:8" ht="63.75">
      <c r="A39" s="372" t="s">
        <v>307</v>
      </c>
      <c r="B39" s="373">
        <v>7</v>
      </c>
      <c r="C39" s="374">
        <v>1</v>
      </c>
      <c r="D39" s="375">
        <v>331794.9</v>
      </c>
      <c r="E39" s="396">
        <f t="shared" si="0"/>
        <v>24660</v>
      </c>
      <c r="F39" s="375">
        <v>356454.9</v>
      </c>
      <c r="G39" s="432" t="s">
        <v>350</v>
      </c>
      <c r="H39" s="419" t="s">
        <v>281</v>
      </c>
    </row>
    <row r="40" spans="1:8" ht="63.75">
      <c r="A40" s="372" t="s">
        <v>308</v>
      </c>
      <c r="B40" s="373">
        <v>7</v>
      </c>
      <c r="C40" s="374">
        <v>2</v>
      </c>
      <c r="D40" s="375">
        <v>640120.3</v>
      </c>
      <c r="E40" s="396">
        <f t="shared" si="0"/>
        <v>4.599999999976717</v>
      </c>
      <c r="F40" s="375">
        <v>640124.9</v>
      </c>
      <c r="G40" s="432" t="s">
        <v>349</v>
      </c>
      <c r="H40" s="419" t="s">
        <v>281</v>
      </c>
    </row>
    <row r="41" spans="1:8" ht="12.75">
      <c r="A41" s="372" t="s">
        <v>309</v>
      </c>
      <c r="B41" s="373">
        <v>7</v>
      </c>
      <c r="C41" s="374">
        <v>7</v>
      </c>
      <c r="D41" s="375">
        <v>66451.4</v>
      </c>
      <c r="E41" s="396">
        <f t="shared" si="0"/>
        <v>0</v>
      </c>
      <c r="F41" s="375">
        <v>66451.4</v>
      </c>
      <c r="G41" s="426"/>
      <c r="H41" s="419" t="s">
        <v>281</v>
      </c>
    </row>
    <row r="42" spans="1:8" ht="12.75">
      <c r="A42" s="372" t="s">
        <v>310</v>
      </c>
      <c r="B42" s="373">
        <v>7</v>
      </c>
      <c r="C42" s="374">
        <v>9</v>
      </c>
      <c r="D42" s="375">
        <v>39371</v>
      </c>
      <c r="E42" s="396">
        <f t="shared" si="0"/>
        <v>0</v>
      </c>
      <c r="F42" s="375">
        <v>39371</v>
      </c>
      <c r="G42" s="426"/>
      <c r="H42" s="419" t="s">
        <v>281</v>
      </c>
    </row>
    <row r="43" spans="1:8" ht="12.75">
      <c r="A43" s="376" t="s">
        <v>311</v>
      </c>
      <c r="B43" s="377">
        <v>8</v>
      </c>
      <c r="C43" s="378">
        <v>0</v>
      </c>
      <c r="D43" s="379">
        <v>57282.5</v>
      </c>
      <c r="E43" s="404">
        <f t="shared" si="0"/>
        <v>-80.09999999999854</v>
      </c>
      <c r="F43" s="379">
        <v>57202.4</v>
      </c>
      <c r="G43" s="426"/>
      <c r="H43" s="419" t="s">
        <v>281</v>
      </c>
    </row>
    <row r="44" spans="1:8" ht="114.75">
      <c r="A44" s="372" t="s">
        <v>312</v>
      </c>
      <c r="B44" s="373">
        <v>8</v>
      </c>
      <c r="C44" s="374">
        <v>1</v>
      </c>
      <c r="D44" s="375">
        <v>46516.5</v>
      </c>
      <c r="E44" s="396">
        <f t="shared" si="0"/>
        <v>-80.09999999999854</v>
      </c>
      <c r="F44" s="375">
        <v>46436.4</v>
      </c>
      <c r="G44" s="432" t="s">
        <v>353</v>
      </c>
      <c r="H44" s="419" t="s">
        <v>281</v>
      </c>
    </row>
    <row r="45" spans="1:8" ht="12.75">
      <c r="A45" s="372" t="s">
        <v>313</v>
      </c>
      <c r="B45" s="373">
        <v>8</v>
      </c>
      <c r="C45" s="374">
        <v>4</v>
      </c>
      <c r="D45" s="375">
        <v>10766</v>
      </c>
      <c r="E45" s="396">
        <f t="shared" si="0"/>
        <v>0</v>
      </c>
      <c r="F45" s="375">
        <v>10766</v>
      </c>
      <c r="G45" s="426"/>
      <c r="H45" s="419" t="s">
        <v>281</v>
      </c>
    </row>
    <row r="46" spans="1:8" ht="12.75">
      <c r="A46" s="376" t="s">
        <v>314</v>
      </c>
      <c r="B46" s="377">
        <v>9</v>
      </c>
      <c r="C46" s="378">
        <v>0</v>
      </c>
      <c r="D46" s="379">
        <v>368632.9</v>
      </c>
      <c r="E46" s="404">
        <f t="shared" si="0"/>
        <v>0</v>
      </c>
      <c r="F46" s="379">
        <v>368632.9</v>
      </c>
      <c r="G46" s="426"/>
      <c r="H46" s="419" t="s">
        <v>281</v>
      </c>
    </row>
    <row r="47" spans="1:8" ht="12.75">
      <c r="A47" s="372" t="s">
        <v>315</v>
      </c>
      <c r="B47" s="373">
        <v>9</v>
      </c>
      <c r="C47" s="374">
        <v>1</v>
      </c>
      <c r="D47" s="375">
        <v>160270.9</v>
      </c>
      <c r="E47" s="396">
        <f t="shared" si="0"/>
        <v>0</v>
      </c>
      <c r="F47" s="375">
        <v>160270.9</v>
      </c>
      <c r="G47" s="426"/>
      <c r="H47" s="419" t="s">
        <v>281</v>
      </c>
    </row>
    <row r="48" spans="1:8" ht="12.75">
      <c r="A48" s="372" t="s">
        <v>316</v>
      </c>
      <c r="B48" s="373">
        <v>9</v>
      </c>
      <c r="C48" s="374">
        <v>2</v>
      </c>
      <c r="D48" s="375">
        <v>144013</v>
      </c>
      <c r="E48" s="396">
        <f t="shared" si="0"/>
        <v>0</v>
      </c>
      <c r="F48" s="375">
        <v>144013</v>
      </c>
      <c r="G48" s="426"/>
      <c r="H48" s="419" t="s">
        <v>281</v>
      </c>
    </row>
    <row r="49" spans="1:8" ht="12.75">
      <c r="A49" s="372" t="s">
        <v>317</v>
      </c>
      <c r="B49" s="373">
        <v>9</v>
      </c>
      <c r="C49" s="374">
        <v>3</v>
      </c>
      <c r="D49" s="375">
        <v>575</v>
      </c>
      <c r="E49" s="396">
        <f t="shared" si="0"/>
        <v>0</v>
      </c>
      <c r="F49" s="375">
        <v>575</v>
      </c>
      <c r="G49" s="426"/>
      <c r="H49" s="419" t="s">
        <v>281</v>
      </c>
    </row>
    <row r="50" spans="1:8" ht="12.75">
      <c r="A50" s="372" t="s">
        <v>318</v>
      </c>
      <c r="B50" s="373">
        <v>9</v>
      </c>
      <c r="C50" s="374">
        <v>4</v>
      </c>
      <c r="D50" s="375">
        <v>53187.3</v>
      </c>
      <c r="E50" s="396">
        <f t="shared" si="0"/>
        <v>0</v>
      </c>
      <c r="F50" s="375">
        <v>53187.3</v>
      </c>
      <c r="G50" s="426"/>
      <c r="H50" s="419" t="s">
        <v>281</v>
      </c>
    </row>
    <row r="51" spans="1:8" ht="25.5">
      <c r="A51" s="372" t="s">
        <v>319</v>
      </c>
      <c r="B51" s="373">
        <v>9</v>
      </c>
      <c r="C51" s="374">
        <v>6</v>
      </c>
      <c r="D51" s="375">
        <v>4800</v>
      </c>
      <c r="E51" s="396">
        <f t="shared" si="0"/>
        <v>0</v>
      </c>
      <c r="F51" s="375">
        <v>4800</v>
      </c>
      <c r="G51" s="426"/>
      <c r="H51" s="419" t="s">
        <v>281</v>
      </c>
    </row>
    <row r="52" spans="1:8" ht="12.75">
      <c r="A52" s="372" t="s">
        <v>320</v>
      </c>
      <c r="B52" s="373">
        <v>9</v>
      </c>
      <c r="C52" s="374">
        <v>9</v>
      </c>
      <c r="D52" s="375">
        <v>5786.7</v>
      </c>
      <c r="E52" s="396">
        <f t="shared" si="0"/>
        <v>0</v>
      </c>
      <c r="F52" s="375">
        <v>5786.7</v>
      </c>
      <c r="G52" s="426"/>
      <c r="H52" s="419" t="s">
        <v>281</v>
      </c>
    </row>
    <row r="53" spans="1:8" ht="12.75">
      <c r="A53" s="376" t="s">
        <v>321</v>
      </c>
      <c r="B53" s="377">
        <v>10</v>
      </c>
      <c r="C53" s="378">
        <v>0</v>
      </c>
      <c r="D53" s="379">
        <v>178944</v>
      </c>
      <c r="E53" s="404">
        <f t="shared" si="0"/>
        <v>1458.7000000000116</v>
      </c>
      <c r="F53" s="379">
        <v>180402.7</v>
      </c>
      <c r="G53" s="426"/>
      <c r="H53" s="419" t="s">
        <v>281</v>
      </c>
    </row>
    <row r="54" spans="1:8" ht="12.75">
      <c r="A54" s="372" t="s">
        <v>322</v>
      </c>
      <c r="B54" s="373">
        <v>10</v>
      </c>
      <c r="C54" s="374">
        <v>1</v>
      </c>
      <c r="D54" s="375">
        <v>514</v>
      </c>
      <c r="E54" s="396">
        <f t="shared" si="0"/>
        <v>0</v>
      </c>
      <c r="F54" s="375">
        <v>514</v>
      </c>
      <c r="G54" s="426"/>
      <c r="H54" s="419" t="s">
        <v>281</v>
      </c>
    </row>
    <row r="55" spans="1:8" ht="127.5">
      <c r="A55" s="372" t="s">
        <v>323</v>
      </c>
      <c r="B55" s="373">
        <v>10</v>
      </c>
      <c r="C55" s="374">
        <v>3</v>
      </c>
      <c r="D55" s="375">
        <v>63467.9</v>
      </c>
      <c r="E55" s="396">
        <f t="shared" si="0"/>
        <v>1458.699999999997</v>
      </c>
      <c r="F55" s="375">
        <v>64926.6</v>
      </c>
      <c r="G55" s="432" t="s">
        <v>457</v>
      </c>
      <c r="H55" s="419" t="s">
        <v>281</v>
      </c>
    </row>
    <row r="56" spans="1:8" ht="12.75">
      <c r="A56" s="372" t="s">
        <v>324</v>
      </c>
      <c r="B56" s="373">
        <v>10</v>
      </c>
      <c r="C56" s="374">
        <v>4</v>
      </c>
      <c r="D56" s="375">
        <v>77726.2</v>
      </c>
      <c r="E56" s="396">
        <f t="shared" si="0"/>
        <v>0</v>
      </c>
      <c r="F56" s="375">
        <v>77726.2</v>
      </c>
      <c r="G56" s="426"/>
      <c r="H56" s="419" t="s">
        <v>281</v>
      </c>
    </row>
    <row r="57" spans="1:8" ht="12.75">
      <c r="A57" s="372" t="s">
        <v>325</v>
      </c>
      <c r="B57" s="373">
        <v>10</v>
      </c>
      <c r="C57" s="374">
        <v>6</v>
      </c>
      <c r="D57" s="375">
        <v>37235.9</v>
      </c>
      <c r="E57" s="396">
        <f t="shared" si="0"/>
        <v>0</v>
      </c>
      <c r="F57" s="375">
        <v>37235.9</v>
      </c>
      <c r="G57" s="426"/>
      <c r="H57" s="419" t="s">
        <v>281</v>
      </c>
    </row>
    <row r="58" spans="1:8" ht="12.75">
      <c r="A58" s="376" t="s">
        <v>326</v>
      </c>
      <c r="B58" s="377">
        <v>11</v>
      </c>
      <c r="C58" s="378">
        <v>0</v>
      </c>
      <c r="D58" s="379">
        <v>71398.8</v>
      </c>
      <c r="E58" s="404">
        <f t="shared" si="0"/>
        <v>-22.19999999999709</v>
      </c>
      <c r="F58" s="379">
        <v>71376.6</v>
      </c>
      <c r="G58" s="426"/>
      <c r="H58" s="419" t="s">
        <v>281</v>
      </c>
    </row>
    <row r="59" spans="1:8" ht="12.75">
      <c r="A59" s="372" t="s">
        <v>327</v>
      </c>
      <c r="B59" s="373">
        <v>11</v>
      </c>
      <c r="C59" s="374">
        <v>1</v>
      </c>
      <c r="D59" s="375">
        <v>42772</v>
      </c>
      <c r="E59" s="396">
        <f t="shared" si="0"/>
        <v>0</v>
      </c>
      <c r="F59" s="375">
        <v>42772</v>
      </c>
      <c r="G59" s="426"/>
      <c r="H59" s="419" t="s">
        <v>281</v>
      </c>
    </row>
    <row r="60" spans="1:8" ht="51">
      <c r="A60" s="372" t="s">
        <v>328</v>
      </c>
      <c r="B60" s="373">
        <v>11</v>
      </c>
      <c r="C60" s="374">
        <v>2</v>
      </c>
      <c r="D60" s="375">
        <v>14970.8</v>
      </c>
      <c r="E60" s="396">
        <f t="shared" si="0"/>
        <v>-22.19999999999891</v>
      </c>
      <c r="F60" s="375">
        <v>14948.6</v>
      </c>
      <c r="G60" s="432" t="s">
        <v>455</v>
      </c>
      <c r="H60" s="419" t="s">
        <v>281</v>
      </c>
    </row>
    <row r="61" spans="1:8" ht="12.75">
      <c r="A61" s="372" t="s">
        <v>329</v>
      </c>
      <c r="B61" s="373">
        <v>11</v>
      </c>
      <c r="C61" s="374">
        <v>5</v>
      </c>
      <c r="D61" s="375">
        <v>13656</v>
      </c>
      <c r="E61" s="396">
        <f t="shared" si="0"/>
        <v>0</v>
      </c>
      <c r="F61" s="375">
        <v>13656</v>
      </c>
      <c r="G61" s="426"/>
      <c r="H61" s="419" t="s">
        <v>281</v>
      </c>
    </row>
    <row r="62" spans="1:8" ht="12.75">
      <c r="A62" s="376" t="s">
        <v>330</v>
      </c>
      <c r="B62" s="377">
        <v>12</v>
      </c>
      <c r="C62" s="378">
        <v>0</v>
      </c>
      <c r="D62" s="379">
        <v>12733</v>
      </c>
      <c r="E62" s="404">
        <f t="shared" si="0"/>
        <v>0</v>
      </c>
      <c r="F62" s="379">
        <v>12733</v>
      </c>
      <c r="G62" s="426"/>
      <c r="H62" s="419" t="s">
        <v>281</v>
      </c>
    </row>
    <row r="63" spans="1:8" ht="12.75">
      <c r="A63" s="372" t="s">
        <v>331</v>
      </c>
      <c r="B63" s="373">
        <v>12</v>
      </c>
      <c r="C63" s="374">
        <v>2</v>
      </c>
      <c r="D63" s="375">
        <v>12600</v>
      </c>
      <c r="E63" s="396">
        <f t="shared" si="0"/>
        <v>0</v>
      </c>
      <c r="F63" s="375">
        <v>12600</v>
      </c>
      <c r="G63" s="426"/>
      <c r="H63" s="419" t="s">
        <v>281</v>
      </c>
    </row>
    <row r="64" spans="1:8" ht="25.5">
      <c r="A64" s="372" t="s">
        <v>332</v>
      </c>
      <c r="B64" s="373">
        <v>12</v>
      </c>
      <c r="C64" s="374">
        <v>4</v>
      </c>
      <c r="D64" s="375">
        <v>133</v>
      </c>
      <c r="E64" s="396">
        <f t="shared" si="0"/>
        <v>0</v>
      </c>
      <c r="F64" s="375">
        <v>133</v>
      </c>
      <c r="G64" s="426"/>
      <c r="H64" s="419" t="s">
        <v>281</v>
      </c>
    </row>
    <row r="65" spans="1:8" ht="25.5">
      <c r="A65" s="376" t="s">
        <v>333</v>
      </c>
      <c r="B65" s="377">
        <v>13</v>
      </c>
      <c r="C65" s="378">
        <v>0</v>
      </c>
      <c r="D65" s="379">
        <v>3000</v>
      </c>
      <c r="E65" s="404">
        <f t="shared" si="0"/>
        <v>0</v>
      </c>
      <c r="F65" s="379">
        <v>3000</v>
      </c>
      <c r="G65" s="426"/>
      <c r="H65" s="419" t="s">
        <v>281</v>
      </c>
    </row>
    <row r="66" spans="1:8" ht="26.25" thickBot="1">
      <c r="A66" s="380" t="s">
        <v>334</v>
      </c>
      <c r="B66" s="381">
        <v>13</v>
      </c>
      <c r="C66" s="382">
        <v>1</v>
      </c>
      <c r="D66" s="383">
        <v>3000</v>
      </c>
      <c r="E66" s="398">
        <f t="shared" si="0"/>
        <v>0</v>
      </c>
      <c r="F66" s="383">
        <v>3000</v>
      </c>
      <c r="G66" s="427"/>
      <c r="H66" s="419" t="s">
        <v>281</v>
      </c>
    </row>
    <row r="67" spans="1:8" ht="16.5" thickBot="1">
      <c r="A67" s="384" t="s">
        <v>335</v>
      </c>
      <c r="B67" s="385"/>
      <c r="C67" s="385"/>
      <c r="D67" s="415">
        <v>2374183.8</v>
      </c>
      <c r="E67" s="420">
        <f>E65+E62+E58+E53+E46+E43+E38+E36+E31+E25+E22+E14</f>
        <v>28963.699999999848</v>
      </c>
      <c r="F67" s="414">
        <v>2403147.5</v>
      </c>
      <c r="G67" s="428"/>
      <c r="H67" s="386" t="s">
        <v>281</v>
      </c>
    </row>
    <row r="69" spans="4:7" ht="12.75">
      <c r="D69" s="387"/>
      <c r="E69" s="387"/>
      <c r="F69" s="387"/>
      <c r="G69" s="429">
        <f>F67-D67</f>
        <v>28963.700000000186</v>
      </c>
    </row>
    <row r="73" spans="4:6" ht="12.75">
      <c r="D73" s="402"/>
      <c r="E73" s="402"/>
      <c r="F73" s="402"/>
    </row>
  </sheetData>
  <mergeCells count="5">
    <mergeCell ref="B10:C11"/>
    <mergeCell ref="A5:G7"/>
    <mergeCell ref="D10:D12"/>
    <mergeCell ref="F10:F12"/>
    <mergeCell ref="E10:E12"/>
  </mergeCells>
  <printOptions/>
  <pageMargins left="0.41" right="0.25" top="0.51" bottom="0.42" header="0.25" footer="0.26"/>
  <pageSetup firstPageNumber="11" useFirstPageNumber="1" fitToHeight="0" horizontalDpi="180" verticalDpi="180" orientation="landscape" scale="8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G23">
      <selection activeCell="K23" sqref="K23"/>
    </sheetView>
  </sheetViews>
  <sheetFormatPr defaultColWidth="9.125" defaultRowHeight="12.75"/>
  <cols>
    <col min="1" max="1" width="1.37890625" style="354" customWidth="1"/>
    <col min="2" max="2" width="44.375" style="354" customWidth="1"/>
    <col min="3" max="3" width="6.375" style="354" customWidth="1"/>
    <col min="4" max="4" width="9.25390625" style="354" customWidth="1"/>
    <col min="5" max="6" width="14.00390625" style="354" customWidth="1"/>
    <col min="7" max="7" width="15.25390625" style="354" customWidth="1"/>
    <col min="8" max="9" width="13.625" style="354" customWidth="1"/>
    <col min="10" max="10" width="14.375" style="354" customWidth="1"/>
    <col min="11" max="11" width="47.25390625" style="354" customWidth="1"/>
    <col min="12" max="223" width="9.125" style="354" customWidth="1"/>
    <col min="224" max="16384" width="9.125" style="354" customWidth="1"/>
  </cols>
  <sheetData>
    <row r="1" spans="1:13" ht="12.75">
      <c r="A1" s="352"/>
      <c r="B1" s="352"/>
      <c r="C1" s="352"/>
      <c r="D1" s="352"/>
      <c r="E1" s="352"/>
      <c r="F1" s="352"/>
      <c r="G1" s="352"/>
      <c r="I1" s="352"/>
      <c r="J1" s="353"/>
      <c r="K1" s="352" t="s">
        <v>356</v>
      </c>
      <c r="L1" s="353"/>
      <c r="M1" s="353"/>
    </row>
    <row r="2" spans="1:13" ht="12.75">
      <c r="A2" s="355"/>
      <c r="B2" s="355"/>
      <c r="C2" s="355"/>
      <c r="D2" s="352"/>
      <c r="E2" s="352"/>
      <c r="F2" s="352"/>
      <c r="G2" s="352"/>
      <c r="I2" s="352"/>
      <c r="J2" s="353"/>
      <c r="K2" s="418" t="s">
        <v>589</v>
      </c>
      <c r="L2" s="353"/>
      <c r="M2" s="353"/>
    </row>
    <row r="3" spans="1:13" ht="12.75">
      <c r="A3" s="355"/>
      <c r="B3" s="355"/>
      <c r="C3" s="355"/>
      <c r="D3" s="355"/>
      <c r="E3" s="352"/>
      <c r="F3" s="352"/>
      <c r="G3" s="352"/>
      <c r="H3" s="353"/>
      <c r="I3" s="353"/>
      <c r="J3" s="353"/>
      <c r="K3" s="353"/>
      <c r="L3" s="353"/>
      <c r="M3" s="353"/>
    </row>
    <row r="4" spans="1:13" ht="12.75">
      <c r="A4" s="355"/>
      <c r="B4" s="770" t="s">
        <v>345</v>
      </c>
      <c r="C4" s="770"/>
      <c r="D4" s="770"/>
      <c r="E4" s="770"/>
      <c r="F4" s="770"/>
      <c r="G4" s="770"/>
      <c r="H4" s="770"/>
      <c r="I4" s="770"/>
      <c r="J4" s="770"/>
      <c r="K4" s="353"/>
      <c r="L4" s="353"/>
      <c r="M4" s="353"/>
    </row>
    <row r="5" spans="1:13" ht="12.75">
      <c r="A5" s="355"/>
      <c r="B5" s="770"/>
      <c r="C5" s="770"/>
      <c r="D5" s="770"/>
      <c r="E5" s="770"/>
      <c r="F5" s="770"/>
      <c r="G5" s="770"/>
      <c r="H5" s="770"/>
      <c r="I5" s="770"/>
      <c r="J5" s="770"/>
      <c r="K5" s="353"/>
      <c r="L5" s="353"/>
      <c r="M5" s="353"/>
    </row>
    <row r="6" spans="1:13" ht="12.75">
      <c r="A6" s="355"/>
      <c r="B6" s="770"/>
      <c r="C6" s="770"/>
      <c r="D6" s="770"/>
      <c r="E6" s="770"/>
      <c r="F6" s="770"/>
      <c r="G6" s="770"/>
      <c r="H6" s="770"/>
      <c r="I6" s="770"/>
      <c r="J6" s="770"/>
      <c r="K6" s="353"/>
      <c r="L6" s="353"/>
      <c r="M6" s="353"/>
    </row>
    <row r="7" spans="1:13" ht="13.5" thickBot="1">
      <c r="A7" s="355"/>
      <c r="B7" s="355"/>
      <c r="C7" s="355"/>
      <c r="D7" s="355"/>
      <c r="E7" s="352"/>
      <c r="F7" s="352"/>
      <c r="G7" s="352"/>
      <c r="H7" s="353"/>
      <c r="I7" s="353"/>
      <c r="J7" s="353"/>
      <c r="K7" s="353"/>
      <c r="L7" s="353"/>
      <c r="M7" s="353"/>
    </row>
    <row r="8" spans="1:13" ht="13.5" thickBot="1">
      <c r="A8" s="357"/>
      <c r="B8" s="358"/>
      <c r="C8" s="776" t="s">
        <v>278</v>
      </c>
      <c r="D8" s="776"/>
      <c r="E8" s="755" t="s">
        <v>336</v>
      </c>
      <c r="F8" s="755"/>
      <c r="G8" s="755"/>
      <c r="H8" s="755"/>
      <c r="I8" s="755"/>
      <c r="J8" s="756"/>
      <c r="K8" s="434"/>
      <c r="L8" s="353"/>
      <c r="M8" s="353"/>
    </row>
    <row r="9" spans="1:13" ht="13.5" thickBot="1">
      <c r="A9" s="388"/>
      <c r="B9" s="389"/>
      <c r="C9" s="776"/>
      <c r="D9" s="776"/>
      <c r="E9" s="777" t="s">
        <v>571</v>
      </c>
      <c r="F9" s="778"/>
      <c r="G9" s="779"/>
      <c r="H9" s="777" t="s">
        <v>572</v>
      </c>
      <c r="I9" s="779"/>
      <c r="J9" s="779"/>
      <c r="K9" s="435"/>
      <c r="L9" s="353"/>
      <c r="M9" s="353"/>
    </row>
    <row r="10" spans="1:13" ht="12.75">
      <c r="A10" s="388"/>
      <c r="B10" s="360"/>
      <c r="C10" s="776"/>
      <c r="D10" s="776"/>
      <c r="E10" s="747" t="s">
        <v>342</v>
      </c>
      <c r="F10" s="417" t="s">
        <v>338</v>
      </c>
      <c r="G10" s="747" t="s">
        <v>343</v>
      </c>
      <c r="H10" s="747" t="s">
        <v>342</v>
      </c>
      <c r="I10" s="417" t="s">
        <v>338</v>
      </c>
      <c r="J10" s="747" t="s">
        <v>343</v>
      </c>
      <c r="K10" s="437" t="s">
        <v>347</v>
      </c>
      <c r="L10" s="353"/>
      <c r="M10" s="353"/>
    </row>
    <row r="11" spans="1:13" ht="13.5" thickBot="1">
      <c r="A11" s="388"/>
      <c r="B11" s="361" t="s">
        <v>14</v>
      </c>
      <c r="C11" s="390" t="s">
        <v>279</v>
      </c>
      <c r="D11" s="390" t="s">
        <v>280</v>
      </c>
      <c r="E11" s="748"/>
      <c r="F11" s="438"/>
      <c r="G11" s="748"/>
      <c r="H11" s="748"/>
      <c r="I11" s="438"/>
      <c r="J11" s="748"/>
      <c r="K11" s="436"/>
      <c r="L11" s="386"/>
      <c r="M11" s="386"/>
    </row>
    <row r="12" spans="1:13" ht="13.5" thickBot="1">
      <c r="A12" s="388"/>
      <c r="B12" s="364">
        <v>1</v>
      </c>
      <c r="C12" s="391">
        <v>2</v>
      </c>
      <c r="D12" s="392">
        <v>3</v>
      </c>
      <c r="E12" s="392">
        <v>4</v>
      </c>
      <c r="F12" s="439">
        <v>5</v>
      </c>
      <c r="G12" s="392">
        <v>6</v>
      </c>
      <c r="H12" s="392">
        <v>7</v>
      </c>
      <c r="I12" s="407">
        <v>8</v>
      </c>
      <c r="J12" s="393">
        <v>9</v>
      </c>
      <c r="K12" s="440">
        <v>10</v>
      </c>
      <c r="L12" s="353"/>
      <c r="M12" s="353"/>
    </row>
    <row r="13" spans="1:13" ht="12.75">
      <c r="A13" s="394"/>
      <c r="B13" s="368" t="s">
        <v>282</v>
      </c>
      <c r="C13" s="369">
        <v>1</v>
      </c>
      <c r="D13" s="370">
        <v>0</v>
      </c>
      <c r="E13" s="395">
        <v>258720.8</v>
      </c>
      <c r="F13" s="371">
        <f>G13-E13</f>
        <v>85.30000000001746</v>
      </c>
      <c r="G13" s="395">
        <v>258806.1</v>
      </c>
      <c r="H13" s="395">
        <v>375106.2</v>
      </c>
      <c r="I13" s="371">
        <f>J13-H13</f>
        <v>90.39999999996508</v>
      </c>
      <c r="J13" s="395">
        <v>375196.6</v>
      </c>
      <c r="K13" s="441"/>
      <c r="L13" s="353"/>
      <c r="M13" s="353"/>
    </row>
    <row r="14" spans="1:13" ht="38.25">
      <c r="A14" s="394"/>
      <c r="B14" s="372" t="s">
        <v>283</v>
      </c>
      <c r="C14" s="373">
        <v>1</v>
      </c>
      <c r="D14" s="374">
        <v>2</v>
      </c>
      <c r="E14" s="396">
        <v>3757</v>
      </c>
      <c r="F14" s="375">
        <f>G14-E14</f>
        <v>0</v>
      </c>
      <c r="G14" s="396">
        <v>3757</v>
      </c>
      <c r="H14" s="396">
        <v>3757</v>
      </c>
      <c r="I14" s="375">
        <f>J14-H14</f>
        <v>0</v>
      </c>
      <c r="J14" s="396">
        <v>3757</v>
      </c>
      <c r="K14" s="442"/>
      <c r="L14" s="353"/>
      <c r="M14" s="353"/>
    </row>
    <row r="15" spans="1:13" ht="51">
      <c r="A15" s="394"/>
      <c r="B15" s="372" t="s">
        <v>284</v>
      </c>
      <c r="C15" s="373">
        <v>1</v>
      </c>
      <c r="D15" s="374">
        <v>3</v>
      </c>
      <c r="E15" s="396">
        <v>5276</v>
      </c>
      <c r="F15" s="375">
        <f aca="true" t="shared" si="0" ref="F15:F37">G15-E15</f>
        <v>0</v>
      </c>
      <c r="G15" s="396">
        <v>5276</v>
      </c>
      <c r="H15" s="396">
        <v>5276</v>
      </c>
      <c r="I15" s="375">
        <f aca="true" t="shared" si="1" ref="I15:I37">J15-H15</f>
        <v>0</v>
      </c>
      <c r="J15" s="396">
        <v>5276</v>
      </c>
      <c r="K15" s="442"/>
      <c r="L15" s="353"/>
      <c r="M15" s="353"/>
    </row>
    <row r="16" spans="1:13" ht="51">
      <c r="A16" s="394"/>
      <c r="B16" s="372" t="s">
        <v>285</v>
      </c>
      <c r="C16" s="373">
        <v>1</v>
      </c>
      <c r="D16" s="374">
        <v>4</v>
      </c>
      <c r="E16" s="396">
        <v>142067</v>
      </c>
      <c r="F16" s="375">
        <f t="shared" si="0"/>
        <v>0</v>
      </c>
      <c r="G16" s="396">
        <v>142067</v>
      </c>
      <c r="H16" s="396">
        <v>142067</v>
      </c>
      <c r="I16" s="375">
        <f t="shared" si="1"/>
        <v>0</v>
      </c>
      <c r="J16" s="396">
        <v>142067</v>
      </c>
      <c r="K16" s="442"/>
      <c r="L16" s="353"/>
      <c r="M16" s="353"/>
    </row>
    <row r="17" spans="1:13" ht="12.75">
      <c r="A17" s="394"/>
      <c r="B17" s="372" t="s">
        <v>286</v>
      </c>
      <c r="C17" s="373">
        <v>1</v>
      </c>
      <c r="D17" s="374">
        <v>5</v>
      </c>
      <c r="E17" s="396">
        <v>8.8</v>
      </c>
      <c r="F17" s="375"/>
      <c r="G17" s="396">
        <v>8.8</v>
      </c>
      <c r="H17" s="396">
        <v>0</v>
      </c>
      <c r="I17" s="375"/>
      <c r="J17" s="396">
        <v>0</v>
      </c>
      <c r="K17" s="442"/>
      <c r="L17" s="353"/>
      <c r="M17" s="353"/>
    </row>
    <row r="18" spans="1:13" ht="38.25">
      <c r="A18" s="394"/>
      <c r="B18" s="372" t="s">
        <v>287</v>
      </c>
      <c r="C18" s="373">
        <v>1</v>
      </c>
      <c r="D18" s="374">
        <v>6</v>
      </c>
      <c r="E18" s="396">
        <v>27290</v>
      </c>
      <c r="F18" s="375">
        <f t="shared" si="0"/>
        <v>0</v>
      </c>
      <c r="G18" s="396">
        <v>27290</v>
      </c>
      <c r="H18" s="396">
        <v>27290</v>
      </c>
      <c r="I18" s="375">
        <f t="shared" si="1"/>
        <v>0</v>
      </c>
      <c r="J18" s="396">
        <v>27290</v>
      </c>
      <c r="K18" s="442"/>
      <c r="L18" s="353"/>
      <c r="M18" s="353"/>
    </row>
    <row r="19" spans="1:13" ht="12.75">
      <c r="A19" s="394"/>
      <c r="B19" s="372" t="s">
        <v>288</v>
      </c>
      <c r="C19" s="373">
        <v>1</v>
      </c>
      <c r="D19" s="374">
        <v>11</v>
      </c>
      <c r="E19" s="396">
        <v>2000</v>
      </c>
      <c r="F19" s="375">
        <f t="shared" si="0"/>
        <v>0</v>
      </c>
      <c r="G19" s="396">
        <v>2000</v>
      </c>
      <c r="H19" s="396">
        <v>7000</v>
      </c>
      <c r="I19" s="375">
        <f t="shared" si="1"/>
        <v>0</v>
      </c>
      <c r="J19" s="396">
        <v>7000</v>
      </c>
      <c r="K19" s="442"/>
      <c r="L19" s="353"/>
      <c r="M19" s="353"/>
    </row>
    <row r="20" spans="1:13" ht="89.25">
      <c r="A20" s="394"/>
      <c r="B20" s="372" t="s">
        <v>289</v>
      </c>
      <c r="C20" s="373">
        <v>1</v>
      </c>
      <c r="D20" s="374">
        <v>13</v>
      </c>
      <c r="E20" s="396">
        <v>78322</v>
      </c>
      <c r="F20" s="396">
        <f t="shared" si="0"/>
        <v>85.30000000000291</v>
      </c>
      <c r="G20" s="396">
        <v>78407.3</v>
      </c>
      <c r="H20" s="396">
        <v>189716.2</v>
      </c>
      <c r="I20" s="396">
        <f t="shared" si="1"/>
        <v>90.39999999999418</v>
      </c>
      <c r="J20" s="396">
        <v>189806.6</v>
      </c>
      <c r="K20" s="443" t="s">
        <v>352</v>
      </c>
      <c r="L20" s="353"/>
      <c r="M20" s="353"/>
    </row>
    <row r="21" spans="1:13" ht="25.5">
      <c r="A21" s="394"/>
      <c r="B21" s="376" t="s">
        <v>290</v>
      </c>
      <c r="C21" s="377">
        <v>3</v>
      </c>
      <c r="D21" s="378">
        <v>0</v>
      </c>
      <c r="E21" s="397">
        <v>7091</v>
      </c>
      <c r="F21" s="404">
        <f>G21-E21</f>
        <v>0</v>
      </c>
      <c r="G21" s="397">
        <v>7091</v>
      </c>
      <c r="H21" s="397">
        <v>7629</v>
      </c>
      <c r="I21" s="404">
        <f>J21-H21</f>
        <v>0</v>
      </c>
      <c r="J21" s="397">
        <v>7629</v>
      </c>
      <c r="K21" s="442"/>
      <c r="L21" s="353"/>
      <c r="M21" s="353"/>
    </row>
    <row r="22" spans="1:13" ht="12.75">
      <c r="A22" s="394"/>
      <c r="B22" s="372" t="s">
        <v>291</v>
      </c>
      <c r="C22" s="373">
        <v>3</v>
      </c>
      <c r="D22" s="374">
        <v>2</v>
      </c>
      <c r="E22" s="396">
        <v>0</v>
      </c>
      <c r="F22" s="375">
        <f t="shared" si="0"/>
        <v>0</v>
      </c>
      <c r="G22" s="396">
        <v>0</v>
      </c>
      <c r="H22" s="396">
        <v>370</v>
      </c>
      <c r="I22" s="375">
        <f t="shared" si="1"/>
        <v>0</v>
      </c>
      <c r="J22" s="396">
        <v>370</v>
      </c>
      <c r="K22" s="442"/>
      <c r="L22" s="353"/>
      <c r="M22" s="353"/>
    </row>
    <row r="23" spans="1:13" ht="89.25">
      <c r="A23" s="394"/>
      <c r="B23" s="372" t="s">
        <v>292</v>
      </c>
      <c r="C23" s="373">
        <v>3</v>
      </c>
      <c r="D23" s="374">
        <v>9</v>
      </c>
      <c r="E23" s="396">
        <v>7091</v>
      </c>
      <c r="F23" s="396">
        <f t="shared" si="0"/>
        <v>0</v>
      </c>
      <c r="G23" s="396">
        <v>7091</v>
      </c>
      <c r="H23" s="396">
        <v>7259</v>
      </c>
      <c r="I23" s="396">
        <f t="shared" si="1"/>
        <v>-6323</v>
      </c>
      <c r="J23" s="396">
        <f>7259-6323</f>
        <v>936</v>
      </c>
      <c r="K23" s="445" t="s">
        <v>600</v>
      </c>
      <c r="L23" s="353"/>
      <c r="M23" s="353"/>
    </row>
    <row r="24" spans="1:13" ht="12.75">
      <c r="A24" s="394"/>
      <c r="B24" s="376" t="s">
        <v>293</v>
      </c>
      <c r="C24" s="377">
        <v>4</v>
      </c>
      <c r="D24" s="378">
        <v>0</v>
      </c>
      <c r="E24" s="397">
        <v>33314.1</v>
      </c>
      <c r="F24" s="404">
        <f>G24-E24</f>
        <v>334.20000000000437</v>
      </c>
      <c r="G24" s="397">
        <v>33648.3</v>
      </c>
      <c r="H24" s="397">
        <v>39842.2</v>
      </c>
      <c r="I24" s="404">
        <f>J24-H24</f>
        <v>305.70000000000437</v>
      </c>
      <c r="J24" s="397">
        <v>40147.9</v>
      </c>
      <c r="K24" s="442"/>
      <c r="L24" s="353"/>
      <c r="M24" s="353"/>
    </row>
    <row r="25" spans="1:13" ht="38.25">
      <c r="A25" s="394"/>
      <c r="B25" s="410" t="s">
        <v>341</v>
      </c>
      <c r="C25" s="408">
        <v>4</v>
      </c>
      <c r="D25" s="409">
        <v>5</v>
      </c>
      <c r="E25" s="411"/>
      <c r="F25" s="396">
        <f t="shared" si="0"/>
        <v>363.2</v>
      </c>
      <c r="G25" s="396">
        <v>363.2</v>
      </c>
      <c r="H25" s="411"/>
      <c r="I25" s="396">
        <f t="shared" si="1"/>
        <v>343.2</v>
      </c>
      <c r="J25" s="396">
        <v>343.2</v>
      </c>
      <c r="K25" s="432" t="s">
        <v>454</v>
      </c>
      <c r="L25" s="353"/>
      <c r="M25" s="353"/>
    </row>
    <row r="26" spans="1:13" ht="12.75">
      <c r="A26" s="394"/>
      <c r="B26" s="372" t="s">
        <v>294</v>
      </c>
      <c r="C26" s="373">
        <v>4</v>
      </c>
      <c r="D26" s="374">
        <v>7</v>
      </c>
      <c r="E26" s="396">
        <v>348</v>
      </c>
      <c r="F26" s="396">
        <f t="shared" si="0"/>
        <v>0</v>
      </c>
      <c r="G26" s="396">
        <v>348</v>
      </c>
      <c r="H26" s="396">
        <v>348</v>
      </c>
      <c r="I26" s="396">
        <f t="shared" si="1"/>
        <v>0</v>
      </c>
      <c r="J26" s="396">
        <v>348</v>
      </c>
      <c r="K26" s="442"/>
      <c r="L26" s="353"/>
      <c r="M26" s="353"/>
    </row>
    <row r="27" spans="1:13" ht="12.75">
      <c r="A27" s="394"/>
      <c r="B27" s="372" t="s">
        <v>295</v>
      </c>
      <c r="C27" s="373">
        <v>4</v>
      </c>
      <c r="D27" s="374">
        <v>8</v>
      </c>
      <c r="E27" s="396">
        <v>22268</v>
      </c>
      <c r="F27" s="396">
        <f t="shared" si="0"/>
        <v>0</v>
      </c>
      <c r="G27" s="396">
        <v>22268</v>
      </c>
      <c r="H27" s="396">
        <v>22268</v>
      </c>
      <c r="I27" s="396">
        <f t="shared" si="1"/>
        <v>0</v>
      </c>
      <c r="J27" s="396">
        <v>22268</v>
      </c>
      <c r="K27" s="442"/>
      <c r="L27" s="353"/>
      <c r="M27" s="353"/>
    </row>
    <row r="28" spans="1:13" ht="51">
      <c r="A28" s="394"/>
      <c r="B28" s="372" t="s">
        <v>297</v>
      </c>
      <c r="C28" s="373">
        <v>4</v>
      </c>
      <c r="D28" s="374">
        <v>9</v>
      </c>
      <c r="E28" s="396">
        <v>5147.9</v>
      </c>
      <c r="F28" s="396">
        <f t="shared" si="0"/>
        <v>-29</v>
      </c>
      <c r="G28" s="396">
        <v>5118.9</v>
      </c>
      <c r="H28" s="396">
        <v>6654.2</v>
      </c>
      <c r="I28" s="396">
        <f t="shared" si="1"/>
        <v>-37.5</v>
      </c>
      <c r="J28" s="396">
        <v>6616.7</v>
      </c>
      <c r="K28" s="445" t="s">
        <v>348</v>
      </c>
      <c r="L28" s="353"/>
      <c r="M28" s="353"/>
    </row>
    <row r="29" spans="1:13" ht="12.75">
      <c r="A29" s="394"/>
      <c r="B29" s="372" t="s">
        <v>337</v>
      </c>
      <c r="C29" s="373">
        <v>4</v>
      </c>
      <c r="D29" s="374">
        <v>10</v>
      </c>
      <c r="E29" s="396">
        <v>1000</v>
      </c>
      <c r="F29" s="396">
        <f t="shared" si="0"/>
        <v>0</v>
      </c>
      <c r="G29" s="396">
        <v>1000</v>
      </c>
      <c r="H29" s="396">
        <v>2000</v>
      </c>
      <c r="I29" s="396">
        <f t="shared" si="1"/>
        <v>0</v>
      </c>
      <c r="J29" s="396">
        <v>2000</v>
      </c>
      <c r="K29" s="446"/>
      <c r="L29" s="353"/>
      <c r="M29" s="353"/>
    </row>
    <row r="30" spans="1:13" ht="25.5">
      <c r="A30" s="394"/>
      <c r="B30" s="372" t="s">
        <v>298</v>
      </c>
      <c r="C30" s="373">
        <v>4</v>
      </c>
      <c r="D30" s="374">
        <v>12</v>
      </c>
      <c r="E30" s="396">
        <v>4550.2</v>
      </c>
      <c r="F30" s="396">
        <f t="shared" si="0"/>
        <v>0</v>
      </c>
      <c r="G30" s="396">
        <v>4550.2</v>
      </c>
      <c r="H30" s="396">
        <v>8572</v>
      </c>
      <c r="I30" s="396">
        <f t="shared" si="1"/>
        <v>0</v>
      </c>
      <c r="J30" s="396">
        <v>8572</v>
      </c>
      <c r="K30" s="446"/>
      <c r="L30" s="353"/>
      <c r="M30" s="353"/>
    </row>
    <row r="31" spans="1:13" ht="12.75">
      <c r="A31" s="394"/>
      <c r="B31" s="376" t="s">
        <v>299</v>
      </c>
      <c r="C31" s="377">
        <v>5</v>
      </c>
      <c r="D31" s="378">
        <v>0</v>
      </c>
      <c r="E31" s="397">
        <v>323189.4</v>
      </c>
      <c r="F31" s="404">
        <f>G31-E31</f>
        <v>2632.6999999999534</v>
      </c>
      <c r="G31" s="397">
        <v>325822.1</v>
      </c>
      <c r="H31" s="397">
        <v>325948.7</v>
      </c>
      <c r="I31" s="404">
        <f>J31-H31</f>
        <v>2632.5999999999767</v>
      </c>
      <c r="J31" s="397">
        <v>328581.3</v>
      </c>
      <c r="K31" s="446"/>
      <c r="L31" s="353"/>
      <c r="M31" s="353"/>
    </row>
    <row r="32" spans="1:13" ht="12.75">
      <c r="A32" s="394"/>
      <c r="B32" s="372" t="s">
        <v>300</v>
      </c>
      <c r="C32" s="373">
        <v>5</v>
      </c>
      <c r="D32" s="374">
        <v>1</v>
      </c>
      <c r="E32" s="396">
        <v>38591.3</v>
      </c>
      <c r="F32" s="396">
        <f t="shared" si="0"/>
        <v>0</v>
      </c>
      <c r="G32" s="396">
        <v>38591.3</v>
      </c>
      <c r="H32" s="396">
        <v>40642.3</v>
      </c>
      <c r="I32" s="396">
        <f t="shared" si="1"/>
        <v>0</v>
      </c>
      <c r="J32" s="396">
        <v>40642.3</v>
      </c>
      <c r="K32" s="446"/>
      <c r="L32" s="353"/>
      <c r="M32" s="353"/>
    </row>
    <row r="33" spans="1:13" ht="51">
      <c r="A33" s="394"/>
      <c r="B33" s="372" t="s">
        <v>301</v>
      </c>
      <c r="C33" s="373">
        <v>5</v>
      </c>
      <c r="D33" s="374">
        <v>2</v>
      </c>
      <c r="E33" s="396">
        <v>85370.1</v>
      </c>
      <c r="F33" s="396">
        <f t="shared" si="0"/>
        <v>2632.699999999997</v>
      </c>
      <c r="G33" s="396">
        <v>88002.8</v>
      </c>
      <c r="H33" s="396">
        <v>91478.4</v>
      </c>
      <c r="I33" s="396">
        <f t="shared" si="1"/>
        <v>2632.600000000006</v>
      </c>
      <c r="J33" s="396">
        <v>94111</v>
      </c>
      <c r="K33" s="445" t="s">
        <v>351</v>
      </c>
      <c r="L33" s="353"/>
      <c r="M33" s="353"/>
    </row>
    <row r="34" spans="1:13" ht="63.75">
      <c r="A34" s="394"/>
      <c r="B34" s="372" t="s">
        <v>302</v>
      </c>
      <c r="C34" s="373">
        <v>5</v>
      </c>
      <c r="D34" s="374">
        <v>3</v>
      </c>
      <c r="E34" s="396">
        <v>175947</v>
      </c>
      <c r="F34" s="396">
        <f t="shared" si="0"/>
        <v>0</v>
      </c>
      <c r="G34" s="396">
        <v>175947</v>
      </c>
      <c r="H34" s="396">
        <v>170547</v>
      </c>
      <c r="I34" s="396">
        <f t="shared" si="1"/>
        <v>6323</v>
      </c>
      <c r="J34" s="396">
        <f>170547+6323</f>
        <v>176870</v>
      </c>
      <c r="K34" s="445" t="s">
        <v>601</v>
      </c>
      <c r="L34" s="353"/>
      <c r="M34" s="353"/>
    </row>
    <row r="35" spans="1:13" ht="25.5">
      <c r="A35" s="394"/>
      <c r="B35" s="372" t="s">
        <v>303</v>
      </c>
      <c r="C35" s="373">
        <v>5</v>
      </c>
      <c r="D35" s="374">
        <v>5</v>
      </c>
      <c r="E35" s="396">
        <v>23281</v>
      </c>
      <c r="F35" s="396">
        <f t="shared" si="0"/>
        <v>0</v>
      </c>
      <c r="G35" s="396">
        <v>23281</v>
      </c>
      <c r="H35" s="396">
        <v>23281</v>
      </c>
      <c r="I35" s="396">
        <f t="shared" si="1"/>
        <v>0</v>
      </c>
      <c r="J35" s="396">
        <v>23281</v>
      </c>
      <c r="K35" s="446"/>
      <c r="L35" s="353"/>
      <c r="M35" s="353"/>
    </row>
    <row r="36" spans="1:13" ht="12.75">
      <c r="A36" s="394"/>
      <c r="B36" s="376" t="s">
        <v>304</v>
      </c>
      <c r="C36" s="377">
        <v>6</v>
      </c>
      <c r="D36" s="378">
        <v>0</v>
      </c>
      <c r="E36" s="397">
        <v>2800</v>
      </c>
      <c r="F36" s="404">
        <f>G36-E36</f>
        <v>0</v>
      </c>
      <c r="G36" s="397">
        <v>2800</v>
      </c>
      <c r="H36" s="397">
        <v>2800</v>
      </c>
      <c r="I36" s="404">
        <f>J36-H36</f>
        <v>0</v>
      </c>
      <c r="J36" s="397">
        <v>2800</v>
      </c>
      <c r="K36" s="446"/>
      <c r="L36" s="353"/>
      <c r="M36" s="353"/>
    </row>
    <row r="37" spans="1:13" ht="25.5">
      <c r="A37" s="394"/>
      <c r="B37" s="372" t="s">
        <v>305</v>
      </c>
      <c r="C37" s="373">
        <v>6</v>
      </c>
      <c r="D37" s="374">
        <v>5</v>
      </c>
      <c r="E37" s="396">
        <v>2800</v>
      </c>
      <c r="F37" s="396">
        <f t="shared" si="0"/>
        <v>0</v>
      </c>
      <c r="G37" s="396">
        <v>2800</v>
      </c>
      <c r="H37" s="396">
        <v>2800</v>
      </c>
      <c r="I37" s="396">
        <f t="shared" si="1"/>
        <v>0</v>
      </c>
      <c r="J37" s="396">
        <v>2800</v>
      </c>
      <c r="K37" s="446"/>
      <c r="L37" s="353"/>
      <c r="M37" s="353"/>
    </row>
    <row r="38" spans="1:13" ht="12.75">
      <c r="A38" s="394"/>
      <c r="B38" s="376" t="s">
        <v>306</v>
      </c>
      <c r="C38" s="377">
        <v>7</v>
      </c>
      <c r="D38" s="378">
        <v>0</v>
      </c>
      <c r="E38" s="397">
        <v>1093551.7</v>
      </c>
      <c r="F38" s="404">
        <f>G38-E38</f>
        <v>0</v>
      </c>
      <c r="G38" s="397">
        <v>1093551.7</v>
      </c>
      <c r="H38" s="397">
        <v>1119126</v>
      </c>
      <c r="I38" s="404">
        <f>J38-H38</f>
        <v>0</v>
      </c>
      <c r="J38" s="397">
        <v>1119126</v>
      </c>
      <c r="K38" s="446"/>
      <c r="L38" s="353"/>
      <c r="M38" s="353"/>
    </row>
    <row r="39" spans="1:13" ht="12.75">
      <c r="A39" s="394"/>
      <c r="B39" s="372" t="s">
        <v>307</v>
      </c>
      <c r="C39" s="373">
        <v>7</v>
      </c>
      <c r="D39" s="374">
        <v>1</v>
      </c>
      <c r="E39" s="396">
        <v>369341</v>
      </c>
      <c r="F39" s="396">
        <f aca="true" t="shared" si="2" ref="F39:F66">G39-E39</f>
        <v>0</v>
      </c>
      <c r="G39" s="396">
        <v>369341</v>
      </c>
      <c r="H39" s="396">
        <v>369105</v>
      </c>
      <c r="I39" s="396">
        <f aca="true" t="shared" si="3" ref="I39:I66">J39-H39</f>
        <v>1</v>
      </c>
      <c r="J39" s="396">
        <v>369106</v>
      </c>
      <c r="K39" s="446"/>
      <c r="L39" s="353"/>
      <c r="M39" s="353"/>
    </row>
    <row r="40" spans="1:13" ht="12.75">
      <c r="A40" s="394"/>
      <c r="B40" s="372" t="s">
        <v>308</v>
      </c>
      <c r="C40" s="373">
        <v>7</v>
      </c>
      <c r="D40" s="374">
        <v>2</v>
      </c>
      <c r="E40" s="396">
        <v>617795.4</v>
      </c>
      <c r="F40" s="396">
        <f t="shared" si="2"/>
        <v>0</v>
      </c>
      <c r="G40" s="396">
        <v>617795.4</v>
      </c>
      <c r="H40" s="396">
        <v>643285</v>
      </c>
      <c r="I40" s="396">
        <f t="shared" si="3"/>
        <v>0</v>
      </c>
      <c r="J40" s="396">
        <v>643285</v>
      </c>
      <c r="K40" s="446"/>
      <c r="L40" s="353"/>
      <c r="M40" s="353"/>
    </row>
    <row r="41" spans="1:13" ht="12.75">
      <c r="A41" s="394"/>
      <c r="B41" s="372" t="s">
        <v>309</v>
      </c>
      <c r="C41" s="373">
        <v>7</v>
      </c>
      <c r="D41" s="374">
        <v>7</v>
      </c>
      <c r="E41" s="396">
        <v>67492.8</v>
      </c>
      <c r="F41" s="396">
        <f t="shared" si="2"/>
        <v>0</v>
      </c>
      <c r="G41" s="396">
        <v>67492.8</v>
      </c>
      <c r="H41" s="396">
        <v>67732.8</v>
      </c>
      <c r="I41" s="396">
        <f t="shared" si="3"/>
        <v>0</v>
      </c>
      <c r="J41" s="396">
        <v>67732.8</v>
      </c>
      <c r="K41" s="446"/>
      <c r="L41" s="353"/>
      <c r="M41" s="353"/>
    </row>
    <row r="42" spans="1:13" ht="12.75">
      <c r="A42" s="394"/>
      <c r="B42" s="372" t="s">
        <v>310</v>
      </c>
      <c r="C42" s="373">
        <v>7</v>
      </c>
      <c r="D42" s="374">
        <v>9</v>
      </c>
      <c r="E42" s="396">
        <v>38922.5</v>
      </c>
      <c r="F42" s="396">
        <f t="shared" si="2"/>
        <v>0</v>
      </c>
      <c r="G42" s="396">
        <v>38922.5</v>
      </c>
      <c r="H42" s="396">
        <v>39003.2</v>
      </c>
      <c r="I42" s="396">
        <f t="shared" si="3"/>
        <v>0</v>
      </c>
      <c r="J42" s="396">
        <v>39003.2</v>
      </c>
      <c r="K42" s="446"/>
      <c r="L42" s="353"/>
      <c r="M42" s="353"/>
    </row>
    <row r="43" spans="1:13" ht="12.75">
      <c r="A43" s="394"/>
      <c r="B43" s="376" t="s">
        <v>311</v>
      </c>
      <c r="C43" s="377">
        <v>8</v>
      </c>
      <c r="D43" s="378">
        <v>0</v>
      </c>
      <c r="E43" s="397">
        <v>58089.1</v>
      </c>
      <c r="F43" s="404">
        <f>G43-E43</f>
        <v>-85.29999999999563</v>
      </c>
      <c r="G43" s="397">
        <v>58003.8</v>
      </c>
      <c r="H43" s="397">
        <v>58204.2</v>
      </c>
      <c r="I43" s="404">
        <f>J43-H43</f>
        <v>-90.39999999999418</v>
      </c>
      <c r="J43" s="397">
        <v>58113.8</v>
      </c>
      <c r="K43" s="446"/>
      <c r="L43" s="353"/>
      <c r="M43" s="353"/>
    </row>
    <row r="44" spans="1:13" ht="89.25">
      <c r="A44" s="394"/>
      <c r="B44" s="372" t="s">
        <v>312</v>
      </c>
      <c r="C44" s="373">
        <v>8</v>
      </c>
      <c r="D44" s="374">
        <v>1</v>
      </c>
      <c r="E44" s="396">
        <v>47032.1</v>
      </c>
      <c r="F44" s="396">
        <f t="shared" si="2"/>
        <v>-85.29999999999563</v>
      </c>
      <c r="G44" s="396">
        <v>46946.8</v>
      </c>
      <c r="H44" s="396">
        <v>47037.2</v>
      </c>
      <c r="I44" s="396">
        <f t="shared" si="3"/>
        <v>-90.39999999999418</v>
      </c>
      <c r="J44" s="396">
        <v>46946.8</v>
      </c>
      <c r="K44" s="443" t="s">
        <v>353</v>
      </c>
      <c r="L44" s="353"/>
      <c r="M44" s="353"/>
    </row>
    <row r="45" spans="1:13" ht="25.5">
      <c r="A45" s="394"/>
      <c r="B45" s="372" t="s">
        <v>313</v>
      </c>
      <c r="C45" s="373">
        <v>8</v>
      </c>
      <c r="D45" s="374">
        <v>4</v>
      </c>
      <c r="E45" s="396">
        <v>11057</v>
      </c>
      <c r="F45" s="396">
        <f t="shared" si="2"/>
        <v>0</v>
      </c>
      <c r="G45" s="396">
        <v>11057</v>
      </c>
      <c r="H45" s="396">
        <v>11167</v>
      </c>
      <c r="I45" s="396">
        <f t="shared" si="3"/>
        <v>0</v>
      </c>
      <c r="J45" s="396">
        <v>11167</v>
      </c>
      <c r="K45" s="446"/>
      <c r="L45" s="353"/>
      <c r="M45" s="353"/>
    </row>
    <row r="46" spans="1:13" ht="12.75">
      <c r="A46" s="394"/>
      <c r="B46" s="376" t="s">
        <v>314</v>
      </c>
      <c r="C46" s="377">
        <v>9</v>
      </c>
      <c r="D46" s="378">
        <v>0</v>
      </c>
      <c r="E46" s="397">
        <v>398181.3</v>
      </c>
      <c r="F46" s="404">
        <f>G46-E46</f>
        <v>57883</v>
      </c>
      <c r="G46" s="397">
        <v>456064.3</v>
      </c>
      <c r="H46" s="397">
        <v>395823.1</v>
      </c>
      <c r="I46" s="404">
        <f>J46-H46</f>
        <v>63190</v>
      </c>
      <c r="J46" s="397">
        <v>459013.1</v>
      </c>
      <c r="K46" s="446"/>
      <c r="L46" s="353"/>
      <c r="M46" s="353"/>
    </row>
    <row r="47" spans="1:13" ht="12.75">
      <c r="A47" s="394"/>
      <c r="B47" s="372" t="s">
        <v>315</v>
      </c>
      <c r="C47" s="373">
        <v>9</v>
      </c>
      <c r="D47" s="374">
        <v>1</v>
      </c>
      <c r="E47" s="396">
        <v>169186.9</v>
      </c>
      <c r="F47" s="396">
        <f t="shared" si="2"/>
        <v>0</v>
      </c>
      <c r="G47" s="396">
        <v>169186.9</v>
      </c>
      <c r="H47" s="396">
        <v>169186.9</v>
      </c>
      <c r="I47" s="396">
        <f t="shared" si="3"/>
        <v>0</v>
      </c>
      <c r="J47" s="396">
        <v>169186.9</v>
      </c>
      <c r="K47" s="446"/>
      <c r="L47" s="353"/>
      <c r="M47" s="353"/>
    </row>
    <row r="48" spans="1:13" ht="12.75">
      <c r="A48" s="394"/>
      <c r="B48" s="372" t="s">
        <v>316</v>
      </c>
      <c r="C48" s="373">
        <v>9</v>
      </c>
      <c r="D48" s="374">
        <v>2</v>
      </c>
      <c r="E48" s="396">
        <v>158356</v>
      </c>
      <c r="F48" s="396">
        <f t="shared" si="2"/>
        <v>0</v>
      </c>
      <c r="G48" s="396">
        <v>158356</v>
      </c>
      <c r="H48" s="396">
        <v>158356</v>
      </c>
      <c r="I48" s="396">
        <f t="shared" si="3"/>
        <v>0</v>
      </c>
      <c r="J48" s="396">
        <v>158356</v>
      </c>
      <c r="K48" s="446"/>
      <c r="L48" s="353"/>
      <c r="M48" s="353"/>
    </row>
    <row r="49" spans="1:13" ht="25.5">
      <c r="A49" s="394"/>
      <c r="B49" s="372" t="s">
        <v>317</v>
      </c>
      <c r="C49" s="373">
        <v>9</v>
      </c>
      <c r="D49" s="374">
        <v>3</v>
      </c>
      <c r="E49" s="396">
        <v>575</v>
      </c>
      <c r="F49" s="396">
        <f t="shared" si="2"/>
        <v>0</v>
      </c>
      <c r="G49" s="396">
        <v>575</v>
      </c>
      <c r="H49" s="396">
        <v>575</v>
      </c>
      <c r="I49" s="396">
        <f t="shared" si="3"/>
        <v>0</v>
      </c>
      <c r="J49" s="396">
        <v>575</v>
      </c>
      <c r="K49" s="446"/>
      <c r="L49" s="353"/>
      <c r="M49" s="353"/>
    </row>
    <row r="50" spans="1:13" ht="12.75">
      <c r="A50" s="394"/>
      <c r="B50" s="372" t="s">
        <v>318</v>
      </c>
      <c r="C50" s="373">
        <v>9</v>
      </c>
      <c r="D50" s="374">
        <v>4</v>
      </c>
      <c r="E50" s="396">
        <v>53187.3</v>
      </c>
      <c r="F50" s="396">
        <f t="shared" si="2"/>
        <v>0</v>
      </c>
      <c r="G50" s="396">
        <v>53187.3</v>
      </c>
      <c r="H50" s="396">
        <v>53188</v>
      </c>
      <c r="I50" s="396">
        <f t="shared" si="3"/>
        <v>0</v>
      </c>
      <c r="J50" s="396">
        <v>53188</v>
      </c>
      <c r="K50" s="446"/>
      <c r="L50" s="353"/>
      <c r="M50" s="353"/>
    </row>
    <row r="51" spans="1:13" ht="25.5">
      <c r="A51" s="394"/>
      <c r="B51" s="372" t="s">
        <v>319</v>
      </c>
      <c r="C51" s="373">
        <v>9</v>
      </c>
      <c r="D51" s="374">
        <v>6</v>
      </c>
      <c r="E51" s="396">
        <v>4800</v>
      </c>
      <c r="F51" s="396">
        <f t="shared" si="2"/>
        <v>0</v>
      </c>
      <c r="G51" s="396">
        <v>4800</v>
      </c>
      <c r="H51" s="396">
        <v>4800</v>
      </c>
      <c r="I51" s="396">
        <f t="shared" si="3"/>
        <v>0</v>
      </c>
      <c r="J51" s="396">
        <v>4800</v>
      </c>
      <c r="K51" s="446"/>
      <c r="L51" s="353"/>
      <c r="M51" s="353"/>
    </row>
    <row r="52" spans="1:13" ht="63.75">
      <c r="A52" s="394"/>
      <c r="B52" s="372" t="s">
        <v>320</v>
      </c>
      <c r="C52" s="373">
        <v>9</v>
      </c>
      <c r="D52" s="374">
        <v>9</v>
      </c>
      <c r="E52" s="396">
        <v>12076.1</v>
      </c>
      <c r="F52" s="396">
        <f t="shared" si="2"/>
        <v>57883.00000000001</v>
      </c>
      <c r="G52" s="396">
        <v>69959.1</v>
      </c>
      <c r="H52" s="396">
        <v>9717.2</v>
      </c>
      <c r="I52" s="396">
        <f t="shared" si="3"/>
        <v>63190</v>
      </c>
      <c r="J52" s="396">
        <v>72907.2</v>
      </c>
      <c r="K52" s="445" t="s">
        <v>354</v>
      </c>
      <c r="L52" s="353"/>
      <c r="M52" s="353"/>
    </row>
    <row r="53" spans="1:13" ht="12.75">
      <c r="A53" s="394"/>
      <c r="B53" s="376" t="s">
        <v>321</v>
      </c>
      <c r="C53" s="377">
        <v>10</v>
      </c>
      <c r="D53" s="378">
        <v>0</v>
      </c>
      <c r="E53" s="397">
        <v>199840.5</v>
      </c>
      <c r="F53" s="404">
        <f>G53-E53</f>
        <v>0</v>
      </c>
      <c r="G53" s="397">
        <v>199840.5</v>
      </c>
      <c r="H53" s="397">
        <v>162359.8</v>
      </c>
      <c r="I53" s="404">
        <f>J53-H53</f>
        <v>0</v>
      </c>
      <c r="J53" s="397">
        <v>162359.8</v>
      </c>
      <c r="K53" s="446"/>
      <c r="L53" s="353"/>
      <c r="M53" s="353"/>
    </row>
    <row r="54" spans="1:13" ht="12.75">
      <c r="A54" s="394"/>
      <c r="B54" s="372" t="s">
        <v>322</v>
      </c>
      <c r="C54" s="373">
        <v>10</v>
      </c>
      <c r="D54" s="374">
        <v>1</v>
      </c>
      <c r="E54" s="396">
        <v>550</v>
      </c>
      <c r="F54" s="396">
        <f t="shared" si="2"/>
        <v>0</v>
      </c>
      <c r="G54" s="396">
        <v>550</v>
      </c>
      <c r="H54" s="396">
        <v>550</v>
      </c>
      <c r="I54" s="396">
        <f t="shared" si="3"/>
        <v>0</v>
      </c>
      <c r="J54" s="396">
        <v>550</v>
      </c>
      <c r="K54" s="446"/>
      <c r="L54" s="353"/>
      <c r="M54" s="353"/>
    </row>
    <row r="55" spans="1:13" ht="12.75">
      <c r="A55" s="394"/>
      <c r="B55" s="372" t="s">
        <v>323</v>
      </c>
      <c r="C55" s="373">
        <v>10</v>
      </c>
      <c r="D55" s="374">
        <v>3</v>
      </c>
      <c r="E55" s="396">
        <v>71256.9</v>
      </c>
      <c r="F55" s="396">
        <f t="shared" si="2"/>
        <v>0</v>
      </c>
      <c r="G55" s="396">
        <v>71256.9</v>
      </c>
      <c r="H55" s="396">
        <v>69002.8</v>
      </c>
      <c r="I55" s="396">
        <f t="shared" si="3"/>
        <v>0</v>
      </c>
      <c r="J55" s="396">
        <v>69002.8</v>
      </c>
      <c r="K55" s="443"/>
      <c r="L55" s="353"/>
      <c r="M55" s="353"/>
    </row>
    <row r="56" spans="1:13" ht="12.75">
      <c r="A56" s="394"/>
      <c r="B56" s="372" t="s">
        <v>324</v>
      </c>
      <c r="C56" s="373">
        <v>10</v>
      </c>
      <c r="D56" s="374">
        <v>4</v>
      </c>
      <c r="E56" s="396">
        <v>80191.3</v>
      </c>
      <c r="F56" s="396">
        <f t="shared" si="2"/>
        <v>0</v>
      </c>
      <c r="G56" s="396">
        <v>80191.3</v>
      </c>
      <c r="H56" s="396">
        <v>81897.1</v>
      </c>
      <c r="I56" s="396">
        <f t="shared" si="3"/>
        <v>0</v>
      </c>
      <c r="J56" s="396">
        <v>81897.1</v>
      </c>
      <c r="K56" s="446"/>
      <c r="L56" s="353"/>
      <c r="M56" s="353"/>
    </row>
    <row r="57" spans="1:13" ht="12.75">
      <c r="A57" s="394"/>
      <c r="B57" s="372" t="s">
        <v>325</v>
      </c>
      <c r="C57" s="373">
        <v>10</v>
      </c>
      <c r="D57" s="374">
        <v>6</v>
      </c>
      <c r="E57" s="396">
        <v>47842.3</v>
      </c>
      <c r="F57" s="396">
        <f t="shared" si="2"/>
        <v>0</v>
      </c>
      <c r="G57" s="396">
        <v>47842.3</v>
      </c>
      <c r="H57" s="396">
        <v>10909.9</v>
      </c>
      <c r="I57" s="396">
        <f t="shared" si="3"/>
        <v>0</v>
      </c>
      <c r="J57" s="396">
        <v>10909.9</v>
      </c>
      <c r="K57" s="446"/>
      <c r="L57" s="353"/>
      <c r="M57" s="353"/>
    </row>
    <row r="58" spans="1:13" ht="12.75">
      <c r="A58" s="394"/>
      <c r="B58" s="376" t="s">
        <v>326</v>
      </c>
      <c r="C58" s="377">
        <v>11</v>
      </c>
      <c r="D58" s="378">
        <v>0</v>
      </c>
      <c r="E58" s="397">
        <v>68483.5</v>
      </c>
      <c r="F58" s="404">
        <f>G58-E58</f>
        <v>-14.80000000000291</v>
      </c>
      <c r="G58" s="397">
        <v>68468.7</v>
      </c>
      <c r="H58" s="397">
        <v>68873.2</v>
      </c>
      <c r="I58" s="404">
        <f>J58-H58</f>
        <v>-15</v>
      </c>
      <c r="J58" s="397">
        <v>68858.2</v>
      </c>
      <c r="K58" s="446"/>
      <c r="L58" s="353"/>
      <c r="M58" s="353"/>
    </row>
    <row r="59" spans="1:13" ht="12.75">
      <c r="A59" s="394"/>
      <c r="B59" s="372" t="s">
        <v>327</v>
      </c>
      <c r="C59" s="373">
        <v>11</v>
      </c>
      <c r="D59" s="374">
        <v>1</v>
      </c>
      <c r="E59" s="396">
        <v>44173</v>
      </c>
      <c r="F59" s="396">
        <f t="shared" si="2"/>
        <v>0</v>
      </c>
      <c r="G59" s="396">
        <v>44173</v>
      </c>
      <c r="H59" s="396">
        <v>44173</v>
      </c>
      <c r="I59" s="396">
        <f t="shared" si="3"/>
        <v>0</v>
      </c>
      <c r="J59" s="396">
        <v>44173</v>
      </c>
      <c r="K59" s="446"/>
      <c r="L59" s="353"/>
      <c r="M59" s="353"/>
    </row>
    <row r="60" spans="1:13" ht="51">
      <c r="A60" s="394"/>
      <c r="B60" s="372" t="s">
        <v>328</v>
      </c>
      <c r="C60" s="373">
        <v>11</v>
      </c>
      <c r="D60" s="374">
        <v>2</v>
      </c>
      <c r="E60" s="396">
        <v>10112.5</v>
      </c>
      <c r="F60" s="396">
        <f t="shared" si="2"/>
        <v>-14.799999999999272</v>
      </c>
      <c r="G60" s="396">
        <v>10097.7</v>
      </c>
      <c r="H60" s="396">
        <v>10502.2</v>
      </c>
      <c r="I60" s="396">
        <f t="shared" si="3"/>
        <v>-15</v>
      </c>
      <c r="J60" s="396">
        <v>10487.2</v>
      </c>
      <c r="K60" s="443" t="s">
        <v>456</v>
      </c>
      <c r="L60" s="353"/>
      <c r="M60" s="353"/>
    </row>
    <row r="61" spans="1:13" ht="25.5">
      <c r="A61" s="394"/>
      <c r="B61" s="372" t="s">
        <v>329</v>
      </c>
      <c r="C61" s="373">
        <v>11</v>
      </c>
      <c r="D61" s="374">
        <v>5</v>
      </c>
      <c r="E61" s="396">
        <v>14198</v>
      </c>
      <c r="F61" s="396">
        <f t="shared" si="2"/>
        <v>0</v>
      </c>
      <c r="G61" s="396">
        <v>14198</v>
      </c>
      <c r="H61" s="396">
        <v>14198</v>
      </c>
      <c r="I61" s="396">
        <f t="shared" si="3"/>
        <v>0</v>
      </c>
      <c r="J61" s="396">
        <v>14198</v>
      </c>
      <c r="K61" s="446"/>
      <c r="L61" s="353"/>
      <c r="M61" s="353"/>
    </row>
    <row r="62" spans="1:13" ht="12.75">
      <c r="A62" s="394"/>
      <c r="B62" s="376" t="s">
        <v>330</v>
      </c>
      <c r="C62" s="377">
        <v>12</v>
      </c>
      <c r="D62" s="378">
        <v>0</v>
      </c>
      <c r="E62" s="397">
        <v>13613</v>
      </c>
      <c r="F62" s="404">
        <f>G62-E62</f>
        <v>0</v>
      </c>
      <c r="G62" s="397">
        <v>13613</v>
      </c>
      <c r="H62" s="397">
        <v>14068</v>
      </c>
      <c r="I62" s="404">
        <f>J62-H62</f>
        <v>0</v>
      </c>
      <c r="J62" s="397">
        <v>14068</v>
      </c>
      <c r="K62" s="446"/>
      <c r="L62" s="353"/>
      <c r="M62" s="353"/>
    </row>
    <row r="63" spans="1:13" ht="12.75">
      <c r="A63" s="394"/>
      <c r="B63" s="372" t="s">
        <v>331</v>
      </c>
      <c r="C63" s="373">
        <v>12</v>
      </c>
      <c r="D63" s="374">
        <v>2</v>
      </c>
      <c r="E63" s="396">
        <v>13480</v>
      </c>
      <c r="F63" s="396">
        <f t="shared" si="2"/>
        <v>0</v>
      </c>
      <c r="G63" s="396">
        <v>13480</v>
      </c>
      <c r="H63" s="396">
        <v>13480</v>
      </c>
      <c r="I63" s="396">
        <f t="shared" si="3"/>
        <v>0</v>
      </c>
      <c r="J63" s="396">
        <v>13480</v>
      </c>
      <c r="K63" s="442"/>
      <c r="L63" s="353"/>
      <c r="M63" s="353"/>
    </row>
    <row r="64" spans="1:13" ht="25.5">
      <c r="A64" s="394"/>
      <c r="B64" s="372" t="s">
        <v>332</v>
      </c>
      <c r="C64" s="373">
        <v>12</v>
      </c>
      <c r="D64" s="374">
        <v>4</v>
      </c>
      <c r="E64" s="396">
        <v>133</v>
      </c>
      <c r="F64" s="396">
        <f t="shared" si="2"/>
        <v>0</v>
      </c>
      <c r="G64" s="396">
        <v>133</v>
      </c>
      <c r="H64" s="396">
        <v>588</v>
      </c>
      <c r="I64" s="396">
        <f t="shared" si="3"/>
        <v>0</v>
      </c>
      <c r="J64" s="396">
        <v>588</v>
      </c>
      <c r="K64" s="442"/>
      <c r="L64" s="353"/>
      <c r="M64" s="353"/>
    </row>
    <row r="65" spans="1:13" ht="25.5">
      <c r="A65" s="394"/>
      <c r="B65" s="376" t="s">
        <v>333</v>
      </c>
      <c r="C65" s="377">
        <v>13</v>
      </c>
      <c r="D65" s="378">
        <v>0</v>
      </c>
      <c r="E65" s="397">
        <v>3000</v>
      </c>
      <c r="F65" s="404">
        <f>G65-E65</f>
        <v>0</v>
      </c>
      <c r="G65" s="397">
        <v>3000</v>
      </c>
      <c r="H65" s="397">
        <v>5000</v>
      </c>
      <c r="I65" s="404">
        <f>J65-H65</f>
        <v>0</v>
      </c>
      <c r="J65" s="397">
        <v>5000</v>
      </c>
      <c r="K65" s="442"/>
      <c r="L65" s="353"/>
      <c r="M65" s="353"/>
    </row>
    <row r="66" spans="1:13" ht="26.25" thickBot="1">
      <c r="A66" s="394"/>
      <c r="B66" s="380" t="s">
        <v>334</v>
      </c>
      <c r="C66" s="381">
        <v>13</v>
      </c>
      <c r="D66" s="382">
        <v>1</v>
      </c>
      <c r="E66" s="398">
        <v>3000</v>
      </c>
      <c r="F66" s="398">
        <f t="shared" si="2"/>
        <v>0</v>
      </c>
      <c r="G66" s="398">
        <v>3000</v>
      </c>
      <c r="H66" s="398">
        <v>5000</v>
      </c>
      <c r="I66" s="398">
        <f t="shared" si="3"/>
        <v>0</v>
      </c>
      <c r="J66" s="398">
        <v>5000</v>
      </c>
      <c r="K66" s="444"/>
      <c r="L66" s="353"/>
      <c r="M66" s="353"/>
    </row>
    <row r="67" spans="1:13" ht="16.5" thickBot="1">
      <c r="A67" s="357"/>
      <c r="B67" s="399" t="s">
        <v>335</v>
      </c>
      <c r="C67" s="400"/>
      <c r="D67" s="400"/>
      <c r="E67" s="401">
        <v>2459874.4</v>
      </c>
      <c r="F67" s="414">
        <f>F65+F62+F58+F53+F46+F43+F38+F36+F31+F24+F21+F13</f>
        <v>60835.09999999998</v>
      </c>
      <c r="G67" s="415">
        <v>2520709.5</v>
      </c>
      <c r="H67" s="416">
        <v>2574780.4</v>
      </c>
      <c r="I67" s="414">
        <f>I65+I62+I58+I53+I46+I43+I38+I36+I31+I24+I21+I13</f>
        <v>66113.29999999996</v>
      </c>
      <c r="J67" s="414">
        <v>2640893.7</v>
      </c>
      <c r="K67" s="433"/>
      <c r="L67" s="353"/>
      <c r="M67" s="353"/>
    </row>
    <row r="68" spans="6:10" ht="15.75">
      <c r="F68" s="412"/>
      <c r="G68" s="413"/>
      <c r="H68" s="412"/>
      <c r="I68" s="412"/>
      <c r="J68" s="413"/>
    </row>
    <row r="69" spans="7:10" ht="12.75">
      <c r="G69" s="402"/>
      <c r="J69" s="402"/>
    </row>
    <row r="73" spans="5:9" ht="12.75">
      <c r="E73" s="402"/>
      <c r="F73" s="402"/>
      <c r="H73" s="402"/>
      <c r="I73" s="402"/>
    </row>
  </sheetData>
  <mergeCells count="9">
    <mergeCell ref="C8:D10"/>
    <mergeCell ref="E9:G9"/>
    <mergeCell ref="H9:J9"/>
    <mergeCell ref="B4:J6"/>
    <mergeCell ref="E8:J8"/>
    <mergeCell ref="G10:G11"/>
    <mergeCell ref="J10:J11"/>
    <mergeCell ref="E10:E11"/>
    <mergeCell ref="H10:H11"/>
  </mergeCells>
  <printOptions/>
  <pageMargins left="0.39" right="0.32" top="0.23" bottom="0.28" header="0.17" footer="0.18"/>
  <pageSetup firstPageNumber="14" useFirstPageNumber="1" fitToHeight="0" horizontalDpi="180" verticalDpi="180" orientation="landscape" scale="6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2" sqref="A2"/>
    </sheetView>
  </sheetViews>
  <sheetFormatPr defaultColWidth="9.00390625" defaultRowHeight="12.75"/>
  <cols>
    <col min="1" max="1" width="35.625" style="0" customWidth="1"/>
    <col min="2" max="2" width="13.125" style="0" customWidth="1"/>
    <col min="3" max="3" width="12.625" style="0" customWidth="1"/>
    <col min="4" max="4" width="14.125" style="0" customWidth="1"/>
    <col min="5" max="5" width="13.00390625" style="0" customWidth="1"/>
    <col min="6" max="6" width="12.125" style="0" customWidth="1"/>
    <col min="7" max="7" width="12.00390625" style="0" customWidth="1"/>
    <col min="8" max="8" width="13.125" style="0" customWidth="1"/>
    <col min="9" max="9" width="12.75390625" style="0" customWidth="1"/>
    <col min="10" max="10" width="13.375" style="0" customWidth="1"/>
  </cols>
  <sheetData>
    <row r="1" spans="1:8" ht="15.75">
      <c r="A1" s="2"/>
      <c r="B1" s="2"/>
      <c r="H1" s="2" t="s">
        <v>412</v>
      </c>
    </row>
    <row r="2" spans="1:8" ht="20.25" customHeight="1">
      <c r="A2" s="2"/>
      <c r="B2" s="589"/>
      <c r="H2" s="589" t="s">
        <v>413</v>
      </c>
    </row>
    <row r="3" spans="1:8" ht="57" customHeight="1">
      <c r="A3" s="749" t="s">
        <v>414</v>
      </c>
      <c r="B3" s="750"/>
      <c r="C3" s="750"/>
      <c r="D3" s="750"/>
      <c r="E3" s="750"/>
      <c r="F3" s="750"/>
      <c r="G3" s="750"/>
      <c r="H3" s="750"/>
    </row>
    <row r="4" spans="1:8" ht="16.5" thickBot="1">
      <c r="A4" s="2"/>
      <c r="H4" t="s">
        <v>415</v>
      </c>
    </row>
    <row r="5" spans="1:10" ht="15.75" customHeight="1">
      <c r="A5" s="751"/>
      <c r="B5" s="786" t="s">
        <v>416</v>
      </c>
      <c r="C5" s="780" t="s">
        <v>417</v>
      </c>
      <c r="D5" s="783" t="s">
        <v>418</v>
      </c>
      <c r="E5" s="754" t="s">
        <v>419</v>
      </c>
      <c r="F5" s="780" t="s">
        <v>417</v>
      </c>
      <c r="G5" s="783" t="s">
        <v>420</v>
      </c>
      <c r="H5" s="754" t="s">
        <v>421</v>
      </c>
      <c r="I5" s="780" t="s">
        <v>417</v>
      </c>
      <c r="J5" s="783" t="s">
        <v>422</v>
      </c>
    </row>
    <row r="6" spans="1:10" ht="12.75" customHeight="1">
      <c r="A6" s="752"/>
      <c r="B6" s="787"/>
      <c r="C6" s="781"/>
      <c r="D6" s="784"/>
      <c r="E6" s="745"/>
      <c r="F6" s="781"/>
      <c r="G6" s="784"/>
      <c r="H6" s="745"/>
      <c r="I6" s="781"/>
      <c r="J6" s="784"/>
    </row>
    <row r="7" spans="1:10" ht="12.75" customHeight="1">
      <c r="A7" s="752"/>
      <c r="B7" s="787"/>
      <c r="C7" s="781"/>
      <c r="D7" s="784"/>
      <c r="E7" s="745"/>
      <c r="F7" s="781"/>
      <c r="G7" s="784"/>
      <c r="H7" s="745"/>
      <c r="I7" s="781"/>
      <c r="J7" s="784"/>
    </row>
    <row r="8" spans="1:10" ht="54" customHeight="1" thickBot="1">
      <c r="A8" s="753"/>
      <c r="B8" s="788"/>
      <c r="C8" s="782"/>
      <c r="D8" s="785"/>
      <c r="E8" s="746"/>
      <c r="F8" s="782"/>
      <c r="G8" s="785"/>
      <c r="H8" s="746"/>
      <c r="I8" s="782"/>
      <c r="J8" s="785"/>
    </row>
    <row r="9" spans="1:10" ht="16.5" thickBot="1">
      <c r="A9" s="590"/>
      <c r="B9" s="591"/>
      <c r="C9" s="592"/>
      <c r="D9" s="594"/>
      <c r="E9" s="593"/>
      <c r="F9" s="592"/>
      <c r="G9" s="594"/>
      <c r="H9" s="593"/>
      <c r="I9" s="592"/>
      <c r="J9" s="594"/>
    </row>
    <row r="10" spans="1:10" ht="27" customHeight="1" thickBot="1">
      <c r="A10" s="595" t="s">
        <v>423</v>
      </c>
      <c r="B10" s="596">
        <f aca="true" t="shared" si="0" ref="B10:J10">B11+B16</f>
        <v>2306591.7</v>
      </c>
      <c r="C10" s="597">
        <f t="shared" si="0"/>
        <v>28963.699999999997</v>
      </c>
      <c r="D10" s="598">
        <f t="shared" si="0"/>
        <v>2335555.4000000004</v>
      </c>
      <c r="E10" s="599">
        <f t="shared" si="0"/>
        <v>2390629.3</v>
      </c>
      <c r="F10" s="597">
        <f t="shared" si="0"/>
        <v>60835.1</v>
      </c>
      <c r="G10" s="598">
        <f t="shared" si="0"/>
        <v>2451464.4000000004</v>
      </c>
      <c r="H10" s="599">
        <f t="shared" si="0"/>
        <v>2504395.7</v>
      </c>
      <c r="I10" s="597">
        <f t="shared" si="0"/>
        <v>66113.3</v>
      </c>
      <c r="J10" s="598">
        <f t="shared" si="0"/>
        <v>2570509</v>
      </c>
    </row>
    <row r="11" spans="1:10" ht="24" customHeight="1" thickBot="1">
      <c r="A11" s="600" t="s">
        <v>424</v>
      </c>
      <c r="B11" s="601">
        <f aca="true" t="shared" si="1" ref="B11:J11">B12+B13+B14+B15</f>
        <v>863350</v>
      </c>
      <c r="C11" s="602">
        <f t="shared" si="1"/>
        <v>0</v>
      </c>
      <c r="D11" s="603">
        <f t="shared" si="1"/>
        <v>863350</v>
      </c>
      <c r="E11" s="604">
        <f t="shared" si="1"/>
        <v>892063</v>
      </c>
      <c r="F11" s="602">
        <f t="shared" si="1"/>
        <v>0</v>
      </c>
      <c r="G11" s="603">
        <f t="shared" si="1"/>
        <v>892063</v>
      </c>
      <c r="H11" s="604">
        <f t="shared" si="1"/>
        <v>915435</v>
      </c>
      <c r="I11" s="602">
        <f t="shared" si="1"/>
        <v>0</v>
      </c>
      <c r="J11" s="603">
        <f t="shared" si="1"/>
        <v>915435</v>
      </c>
    </row>
    <row r="12" spans="1:10" ht="46.5" customHeight="1" thickBot="1">
      <c r="A12" s="605" t="s">
        <v>425</v>
      </c>
      <c r="B12" s="606">
        <v>187429</v>
      </c>
      <c r="C12" s="607"/>
      <c r="D12" s="608">
        <f>B12+C12</f>
        <v>187429</v>
      </c>
      <c r="E12" s="609">
        <v>199612</v>
      </c>
      <c r="F12" s="607"/>
      <c r="G12" s="608">
        <f>E12+F12</f>
        <v>199612</v>
      </c>
      <c r="H12" s="609">
        <v>211588</v>
      </c>
      <c r="I12" s="607"/>
      <c r="J12" s="608">
        <f>H12+I12</f>
        <v>211588</v>
      </c>
    </row>
    <row r="13" spans="1:10" ht="63" customHeight="1" thickBot="1">
      <c r="A13" s="610" t="s">
        <v>426</v>
      </c>
      <c r="B13" s="611">
        <v>675921</v>
      </c>
      <c r="C13" s="612"/>
      <c r="D13" s="608">
        <f>B13+C13</f>
        <v>675921</v>
      </c>
      <c r="E13" s="613">
        <v>692451</v>
      </c>
      <c r="F13" s="612"/>
      <c r="G13" s="608">
        <f>E13+F13</f>
        <v>692451</v>
      </c>
      <c r="H13" s="613">
        <v>703847</v>
      </c>
      <c r="I13" s="612"/>
      <c r="J13" s="608">
        <f>H13+I13</f>
        <v>703847</v>
      </c>
    </row>
    <row r="14" spans="1:10" ht="36.75" customHeight="1" thickBot="1">
      <c r="A14" s="614" t="s">
        <v>427</v>
      </c>
      <c r="B14" s="606">
        <v>0</v>
      </c>
      <c r="C14" s="607"/>
      <c r="D14" s="608">
        <f>B14+C14</f>
        <v>0</v>
      </c>
      <c r="E14" s="609">
        <v>0</v>
      </c>
      <c r="F14" s="607"/>
      <c r="G14" s="608">
        <f>E14+F14</f>
        <v>0</v>
      </c>
      <c r="H14" s="609">
        <v>0</v>
      </c>
      <c r="I14" s="607"/>
      <c r="J14" s="608">
        <f>H14+I14</f>
        <v>0</v>
      </c>
    </row>
    <row r="15" spans="1:10" ht="31.5" customHeight="1" thickBot="1">
      <c r="A15" s="614" t="s">
        <v>428</v>
      </c>
      <c r="B15" s="606">
        <v>0</v>
      </c>
      <c r="C15" s="607"/>
      <c r="D15" s="608">
        <f>B15+C15</f>
        <v>0</v>
      </c>
      <c r="E15" s="609">
        <v>0</v>
      </c>
      <c r="F15" s="607"/>
      <c r="G15" s="608">
        <f>E15+F15</f>
        <v>0</v>
      </c>
      <c r="H15" s="609">
        <v>0</v>
      </c>
      <c r="I15" s="607"/>
      <c r="J15" s="608">
        <f>H15+I15</f>
        <v>0</v>
      </c>
    </row>
    <row r="16" spans="1:10" ht="24" customHeight="1" thickBot="1">
      <c r="A16" s="615" t="s">
        <v>429</v>
      </c>
      <c r="B16" s="616">
        <f aca="true" t="shared" si="2" ref="B16:J16">SUM(B17:B23)</f>
        <v>1443241.7</v>
      </c>
      <c r="C16" s="617">
        <f t="shared" si="2"/>
        <v>28963.699999999997</v>
      </c>
      <c r="D16" s="618">
        <f t="shared" si="2"/>
        <v>1472205.4000000001</v>
      </c>
      <c r="E16" s="619">
        <f t="shared" si="2"/>
        <v>1498566.3</v>
      </c>
      <c r="F16" s="617">
        <f t="shared" si="2"/>
        <v>60835.1</v>
      </c>
      <c r="G16" s="618">
        <f t="shared" si="2"/>
        <v>1559401.4000000001</v>
      </c>
      <c r="H16" s="619">
        <f t="shared" si="2"/>
        <v>1588960.7</v>
      </c>
      <c r="I16" s="617">
        <f t="shared" si="2"/>
        <v>66113.3</v>
      </c>
      <c r="J16" s="618">
        <f t="shared" si="2"/>
        <v>1655074</v>
      </c>
    </row>
    <row r="17" spans="1:10" ht="33" customHeight="1">
      <c r="A17" s="620" t="s">
        <v>430</v>
      </c>
      <c r="B17" s="621">
        <v>612750.9</v>
      </c>
      <c r="C17" s="622"/>
      <c r="D17" s="623">
        <f aca="true" t="shared" si="3" ref="D17:D23">B17+C17</f>
        <v>612750.9</v>
      </c>
      <c r="E17" s="624">
        <v>669194.9</v>
      </c>
      <c r="F17" s="622"/>
      <c r="G17" s="623">
        <f aca="true" t="shared" si="4" ref="G17:G23">E17+F17</f>
        <v>669194.9</v>
      </c>
      <c r="H17" s="624">
        <v>735406.9</v>
      </c>
      <c r="I17" s="622"/>
      <c r="J17" s="623">
        <f aca="true" t="shared" si="5" ref="J17:J23">H17+I17</f>
        <v>735406.9</v>
      </c>
    </row>
    <row r="18" spans="1:10" ht="33" customHeight="1">
      <c r="A18" s="620" t="s">
        <v>431</v>
      </c>
      <c r="B18" s="621">
        <v>0</v>
      </c>
      <c r="C18" s="622"/>
      <c r="D18" s="625">
        <f t="shared" si="3"/>
        <v>0</v>
      </c>
      <c r="E18" s="624">
        <v>0</v>
      </c>
      <c r="F18" s="622"/>
      <c r="G18" s="625">
        <f t="shared" si="4"/>
        <v>0</v>
      </c>
      <c r="H18" s="624">
        <v>0</v>
      </c>
      <c r="I18" s="622"/>
      <c r="J18" s="625">
        <f t="shared" si="5"/>
        <v>0</v>
      </c>
    </row>
    <row r="19" spans="1:10" ht="55.5" customHeight="1">
      <c r="A19" s="626" t="s">
        <v>432</v>
      </c>
      <c r="B19" s="621">
        <v>60152</v>
      </c>
      <c r="C19" s="622"/>
      <c r="D19" s="625">
        <f t="shared" si="3"/>
        <v>60152</v>
      </c>
      <c r="E19" s="624">
        <v>75189.9</v>
      </c>
      <c r="F19" s="622"/>
      <c r="G19" s="625">
        <f t="shared" si="4"/>
        <v>75189.9</v>
      </c>
      <c r="H19" s="624">
        <v>100253.2</v>
      </c>
      <c r="I19" s="622"/>
      <c r="J19" s="625">
        <f t="shared" si="5"/>
        <v>100253.2</v>
      </c>
    </row>
    <row r="20" spans="1:10" ht="43.5" customHeight="1">
      <c r="A20" s="626" t="s">
        <v>433</v>
      </c>
      <c r="B20" s="621">
        <v>81102.5</v>
      </c>
      <c r="C20" s="622"/>
      <c r="D20" s="625">
        <f t="shared" si="3"/>
        <v>81102.5</v>
      </c>
      <c r="E20" s="624">
        <v>82761.5</v>
      </c>
      <c r="F20" s="622"/>
      <c r="G20" s="625">
        <f t="shared" si="4"/>
        <v>82761.5</v>
      </c>
      <c r="H20" s="624">
        <v>82761.5</v>
      </c>
      <c r="I20" s="622"/>
      <c r="J20" s="625">
        <f t="shared" si="5"/>
        <v>82761.5</v>
      </c>
    </row>
    <row r="21" spans="1:10" ht="30" customHeight="1">
      <c r="A21" s="627" t="s">
        <v>434</v>
      </c>
      <c r="B21" s="628">
        <v>59458.9</v>
      </c>
      <c r="C21" s="629">
        <v>25141.8</v>
      </c>
      <c r="D21" s="625">
        <f t="shared" si="3"/>
        <v>84600.7</v>
      </c>
      <c r="E21" s="630">
        <v>44823.8</v>
      </c>
      <c r="F21" s="629">
        <v>46205.5</v>
      </c>
      <c r="G21" s="625">
        <f t="shared" si="4"/>
        <v>91029.3</v>
      </c>
      <c r="H21" s="630">
        <v>41853.1</v>
      </c>
      <c r="I21" s="629">
        <v>55307.8</v>
      </c>
      <c r="J21" s="625">
        <f t="shared" si="5"/>
        <v>97160.9</v>
      </c>
    </row>
    <row r="22" spans="1:10" ht="33" customHeight="1">
      <c r="A22" s="631" t="s">
        <v>435</v>
      </c>
      <c r="B22" s="628">
        <f>612940.1+91.1+2182.4</f>
        <v>615213.6</v>
      </c>
      <c r="C22" s="632">
        <v>5841.9</v>
      </c>
      <c r="D22" s="625">
        <f t="shared" si="3"/>
        <v>621055.5</v>
      </c>
      <c r="E22" s="633">
        <f>621109.2+96.3+2163.4</f>
        <v>623368.9</v>
      </c>
      <c r="F22" s="632">
        <v>17697.1</v>
      </c>
      <c r="G22" s="625">
        <f t="shared" si="4"/>
        <v>641066</v>
      </c>
      <c r="H22" s="633">
        <f>623687.5+101.4+2199.1</f>
        <v>625988</v>
      </c>
      <c r="I22" s="632">
        <v>13343.7</v>
      </c>
      <c r="J22" s="625">
        <f t="shared" si="5"/>
        <v>639331.7</v>
      </c>
    </row>
    <row r="23" spans="1:10" ht="34.5" customHeight="1" thickBot="1">
      <c r="A23" s="634" t="s">
        <v>436</v>
      </c>
      <c r="B23" s="635">
        <v>14563.8</v>
      </c>
      <c r="C23" s="636">
        <v>-2020</v>
      </c>
      <c r="D23" s="625">
        <f t="shared" si="3"/>
        <v>12543.8</v>
      </c>
      <c r="E23" s="637">
        <v>3227.3</v>
      </c>
      <c r="F23" s="636">
        <v>-3067.5</v>
      </c>
      <c r="G23" s="625">
        <f t="shared" si="4"/>
        <v>159.80000000000018</v>
      </c>
      <c r="H23" s="637">
        <v>2698</v>
      </c>
      <c r="I23" s="636">
        <v>-2538.2</v>
      </c>
      <c r="J23" s="625">
        <f t="shared" si="5"/>
        <v>159.80000000000018</v>
      </c>
    </row>
    <row r="24" spans="1:10" ht="25.5" customHeight="1" thickBot="1">
      <c r="A24" s="638" t="s">
        <v>437</v>
      </c>
      <c r="B24" s="639">
        <f aca="true" t="shared" si="6" ref="B24:J24">B10</f>
        <v>2306591.7</v>
      </c>
      <c r="C24" s="640">
        <f t="shared" si="6"/>
        <v>28963.699999999997</v>
      </c>
      <c r="D24" s="641">
        <f t="shared" si="6"/>
        <v>2335555.4000000004</v>
      </c>
      <c r="E24" s="642">
        <f t="shared" si="6"/>
        <v>2390629.3</v>
      </c>
      <c r="F24" s="640">
        <f t="shared" si="6"/>
        <v>60835.1</v>
      </c>
      <c r="G24" s="641">
        <f t="shared" si="6"/>
        <v>2451464.4000000004</v>
      </c>
      <c r="H24" s="642">
        <f t="shared" si="6"/>
        <v>2504395.7</v>
      </c>
      <c r="I24" s="640">
        <f t="shared" si="6"/>
        <v>66113.3</v>
      </c>
      <c r="J24" s="641">
        <f t="shared" si="6"/>
        <v>2570509</v>
      </c>
    </row>
    <row r="25" spans="1:10" ht="22.5" customHeight="1" thickBot="1">
      <c r="A25" s="643" t="s">
        <v>438</v>
      </c>
      <c r="B25" s="644">
        <v>67592.1</v>
      </c>
      <c r="C25" s="645"/>
      <c r="D25" s="646">
        <v>67592.1</v>
      </c>
      <c r="E25" s="647">
        <v>69245.1</v>
      </c>
      <c r="F25" s="645"/>
      <c r="G25" s="646">
        <v>69245.1</v>
      </c>
      <c r="H25" s="647">
        <v>70384.7</v>
      </c>
      <c r="I25" s="645"/>
      <c r="J25" s="646">
        <v>70384.7</v>
      </c>
    </row>
    <row r="26" spans="1:10" ht="21" customHeight="1" thickBot="1">
      <c r="A26" s="638" t="s">
        <v>439</v>
      </c>
      <c r="B26" s="639">
        <f aca="true" t="shared" si="7" ref="B26:J26">B25+B24</f>
        <v>2374183.8000000003</v>
      </c>
      <c r="C26" s="640">
        <f t="shared" si="7"/>
        <v>28963.699999999997</v>
      </c>
      <c r="D26" s="648">
        <f t="shared" si="7"/>
        <v>2403147.5000000005</v>
      </c>
      <c r="E26" s="642">
        <f t="shared" si="7"/>
        <v>2459874.4</v>
      </c>
      <c r="F26" s="640">
        <f t="shared" si="7"/>
        <v>60835.1</v>
      </c>
      <c r="G26" s="648">
        <f t="shared" si="7"/>
        <v>2520709.5000000005</v>
      </c>
      <c r="H26" s="642">
        <f t="shared" si="7"/>
        <v>2574780.4000000004</v>
      </c>
      <c r="I26" s="640">
        <f t="shared" si="7"/>
        <v>66113.3</v>
      </c>
      <c r="J26" s="648">
        <f t="shared" si="7"/>
        <v>2640893.7</v>
      </c>
    </row>
    <row r="27" ht="15.75">
      <c r="A27" s="2"/>
    </row>
    <row r="28" ht="15.75">
      <c r="A28" s="649"/>
    </row>
    <row r="29" ht="15.75">
      <c r="A29" s="2"/>
    </row>
    <row r="30" ht="15.75">
      <c r="A30" s="2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</sheetData>
  <mergeCells count="11">
    <mergeCell ref="I5:I8"/>
    <mergeCell ref="J5:J8"/>
    <mergeCell ref="B5:B8"/>
    <mergeCell ref="D5:D8"/>
    <mergeCell ref="G5:G8"/>
    <mergeCell ref="F5:F8"/>
    <mergeCell ref="A3:H3"/>
    <mergeCell ref="A5:A8"/>
    <mergeCell ref="E5:E8"/>
    <mergeCell ref="H5:H8"/>
    <mergeCell ref="C5:C8"/>
  </mergeCells>
  <printOptions/>
  <pageMargins left="0.52" right="0.25" top="0.27" bottom="0.23" header="0.22" footer="0.16"/>
  <pageSetup firstPageNumber="16" useFirstPageNumber="1" fitToHeight="1" fitToWidth="1" horizontalDpi="600" verticalDpi="600" orientation="landscape" paperSize="9" scale="71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workbookViewId="0" topLeftCell="A37">
      <selection activeCell="A3" sqref="A3"/>
    </sheetView>
  </sheetViews>
  <sheetFormatPr defaultColWidth="9.00390625" defaultRowHeight="12.75"/>
  <cols>
    <col min="1" max="1" width="43.875" style="0" customWidth="1"/>
    <col min="3" max="3" width="9.875" style="0" customWidth="1"/>
    <col min="5" max="5" width="14.75390625" style="0" customWidth="1"/>
    <col min="7" max="7" width="16.25390625" style="0" customWidth="1"/>
    <col min="8" max="8" width="16.875" style="0" customWidth="1"/>
  </cols>
  <sheetData>
    <row r="1" spans="1:8" ht="15.75" customHeight="1">
      <c r="A1" s="1"/>
      <c r="B1" s="1"/>
      <c r="C1" s="101"/>
      <c r="D1" s="101"/>
      <c r="E1" s="101"/>
      <c r="F1" s="101"/>
      <c r="G1" s="101"/>
      <c r="H1" s="230" t="s">
        <v>5</v>
      </c>
    </row>
    <row r="2" spans="1:10" ht="18" customHeight="1">
      <c r="A2" s="1"/>
      <c r="B2" s="1"/>
      <c r="C2" s="153"/>
      <c r="D2" s="153"/>
      <c r="E2" s="230"/>
      <c r="F2" s="230"/>
      <c r="G2" s="230"/>
      <c r="H2" s="230" t="s">
        <v>589</v>
      </c>
      <c r="I2" s="153"/>
      <c r="J2" s="153"/>
    </row>
    <row r="3" spans="1:8" ht="18.75" customHeight="1">
      <c r="A3" s="1"/>
      <c r="B3" s="1"/>
      <c r="C3" s="230"/>
      <c r="D3" s="230"/>
      <c r="E3" s="230"/>
      <c r="F3" s="230"/>
      <c r="G3" s="230"/>
      <c r="H3" s="230"/>
    </row>
    <row r="4" spans="1:8" ht="18.75" customHeight="1">
      <c r="A4" s="1"/>
      <c r="B4" s="1"/>
      <c r="C4" s="106"/>
      <c r="D4" s="106"/>
      <c r="E4" s="106"/>
      <c r="F4" s="106"/>
      <c r="G4" s="106"/>
      <c r="H4" s="1"/>
    </row>
    <row r="5" spans="1:8" ht="42" customHeight="1">
      <c r="A5" s="793" t="s">
        <v>609</v>
      </c>
      <c r="B5" s="794"/>
      <c r="C5" s="794"/>
      <c r="D5" s="794"/>
      <c r="E5" s="794"/>
      <c r="F5" s="794"/>
      <c r="G5" s="794"/>
      <c r="H5" s="1"/>
    </row>
    <row r="6" spans="1:8" ht="13.5" customHeight="1">
      <c r="A6" s="104"/>
      <c r="B6" s="105"/>
      <c r="C6" s="105"/>
      <c r="D6" s="105"/>
      <c r="E6" s="105"/>
      <c r="F6" s="105"/>
      <c r="G6" s="105"/>
      <c r="H6" s="1"/>
    </row>
    <row r="7" spans="1:8" ht="16.5" thickBot="1">
      <c r="A7" s="2"/>
      <c r="B7" s="2"/>
      <c r="C7" s="2"/>
      <c r="D7" s="2"/>
      <c r="E7" s="2"/>
      <c r="F7" s="2"/>
      <c r="G7" s="131"/>
      <c r="H7" s="131" t="s">
        <v>575</v>
      </c>
    </row>
    <row r="8" spans="1:8" ht="62.25" customHeight="1" thickBot="1">
      <c r="A8" s="41" t="s">
        <v>485</v>
      </c>
      <c r="B8" s="42" t="s">
        <v>486</v>
      </c>
      <c r="C8" s="43" t="s">
        <v>487</v>
      </c>
      <c r="D8" s="43" t="s">
        <v>488</v>
      </c>
      <c r="E8" s="6" t="s">
        <v>606</v>
      </c>
      <c r="F8" s="6" t="s">
        <v>570</v>
      </c>
      <c r="G8" s="6" t="s">
        <v>607</v>
      </c>
      <c r="H8" s="164" t="s">
        <v>590</v>
      </c>
    </row>
    <row r="9" spans="1:8" ht="15.75" customHeight="1" thickBot="1">
      <c r="A9" s="41" t="s">
        <v>489</v>
      </c>
      <c r="B9" s="42">
        <v>1</v>
      </c>
      <c r="C9" s="43">
        <v>2</v>
      </c>
      <c r="D9" s="41">
        <v>3</v>
      </c>
      <c r="E9" s="29">
        <v>4</v>
      </c>
      <c r="F9" s="29">
        <v>5</v>
      </c>
      <c r="G9" s="172">
        <v>6</v>
      </c>
      <c r="H9" s="205">
        <v>7</v>
      </c>
    </row>
    <row r="10" spans="1:8" ht="101.25" customHeight="1">
      <c r="A10" s="159" t="s">
        <v>577</v>
      </c>
      <c r="B10" s="126">
        <v>1003</v>
      </c>
      <c r="C10" s="127">
        <v>5222708</v>
      </c>
      <c r="D10" s="128" t="s">
        <v>497</v>
      </c>
      <c r="E10" s="66">
        <v>0</v>
      </c>
      <c r="F10" s="88">
        <f>G10-E10</f>
        <v>5605</v>
      </c>
      <c r="G10" s="173">
        <v>5605</v>
      </c>
      <c r="H10" s="178" t="s">
        <v>598</v>
      </c>
    </row>
    <row r="11" spans="1:11" ht="96">
      <c r="A11" s="159" t="s">
        <v>578</v>
      </c>
      <c r="B11" s="116" t="s">
        <v>576</v>
      </c>
      <c r="C11" s="127">
        <v>5225700</v>
      </c>
      <c r="D11" s="128" t="s">
        <v>508</v>
      </c>
      <c r="E11" s="12">
        <v>0</v>
      </c>
      <c r="F11" s="124">
        <f>G11-E11</f>
        <v>303.2</v>
      </c>
      <c r="G11" s="152">
        <v>303.2</v>
      </c>
      <c r="H11" s="206" t="s">
        <v>599</v>
      </c>
      <c r="I11" s="204"/>
      <c r="J11" s="204"/>
      <c r="K11" s="111"/>
    </row>
    <row r="12" spans="1:8" ht="47.25">
      <c r="A12" s="122" t="s">
        <v>569</v>
      </c>
      <c r="B12" s="116" t="s">
        <v>540</v>
      </c>
      <c r="C12" s="123" t="s">
        <v>509</v>
      </c>
      <c r="D12" s="107" t="s">
        <v>508</v>
      </c>
      <c r="E12" s="56">
        <v>4888.2</v>
      </c>
      <c r="F12" s="124">
        <f>G12-E12</f>
        <v>0</v>
      </c>
      <c r="G12" s="152">
        <v>4888.2</v>
      </c>
      <c r="H12" s="170"/>
    </row>
    <row r="13" spans="1:8" ht="63">
      <c r="A13" s="45" t="s">
        <v>510</v>
      </c>
      <c r="B13" s="34" t="s">
        <v>540</v>
      </c>
      <c r="C13" s="94" t="s">
        <v>511</v>
      </c>
      <c r="D13" s="33" t="s">
        <v>508</v>
      </c>
      <c r="E13" s="55">
        <v>3887</v>
      </c>
      <c r="F13" s="124">
        <f aca="true" t="shared" si="0" ref="F13:F39">G13-E13</f>
        <v>0</v>
      </c>
      <c r="G13" s="83">
        <v>3887</v>
      </c>
      <c r="H13" s="175"/>
    </row>
    <row r="14" spans="1:8" ht="63">
      <c r="A14" s="45" t="s">
        <v>512</v>
      </c>
      <c r="B14" s="34" t="s">
        <v>540</v>
      </c>
      <c r="C14" s="94" t="s">
        <v>513</v>
      </c>
      <c r="D14" s="33" t="s">
        <v>508</v>
      </c>
      <c r="E14" s="55">
        <v>984.1</v>
      </c>
      <c r="F14" s="124">
        <f t="shared" si="0"/>
        <v>0</v>
      </c>
      <c r="G14" s="83">
        <v>984.1</v>
      </c>
      <c r="H14" s="170"/>
    </row>
    <row r="15" spans="1:8" ht="112.5" customHeight="1">
      <c r="A15" s="45" t="s">
        <v>514</v>
      </c>
      <c r="B15" s="34" t="s">
        <v>515</v>
      </c>
      <c r="C15" s="94" t="s">
        <v>516</v>
      </c>
      <c r="D15" s="33" t="s">
        <v>517</v>
      </c>
      <c r="E15" s="84">
        <v>3500</v>
      </c>
      <c r="F15" s="124">
        <f t="shared" si="0"/>
        <v>0</v>
      </c>
      <c r="G15" s="174">
        <v>3500</v>
      </c>
      <c r="H15" s="170"/>
    </row>
    <row r="16" spans="1:8" ht="48" customHeight="1">
      <c r="A16" s="45" t="s">
        <v>518</v>
      </c>
      <c r="B16" s="34" t="s">
        <v>519</v>
      </c>
      <c r="C16" s="94" t="s">
        <v>509</v>
      </c>
      <c r="D16" s="33" t="s">
        <v>508</v>
      </c>
      <c r="E16" s="55">
        <v>10909.9</v>
      </c>
      <c r="F16" s="124">
        <f t="shared" si="0"/>
        <v>0</v>
      </c>
      <c r="G16" s="83">
        <v>10909.9</v>
      </c>
      <c r="H16" s="170"/>
    </row>
    <row r="17" spans="1:8" ht="64.5" customHeight="1">
      <c r="A17" s="45" t="s">
        <v>520</v>
      </c>
      <c r="B17" s="34" t="s">
        <v>540</v>
      </c>
      <c r="C17" s="94" t="s">
        <v>509</v>
      </c>
      <c r="D17" s="33" t="s">
        <v>508</v>
      </c>
      <c r="E17" s="55">
        <v>2170.3</v>
      </c>
      <c r="F17" s="124">
        <f t="shared" si="0"/>
        <v>0</v>
      </c>
      <c r="G17" s="83">
        <v>2170.3</v>
      </c>
      <c r="H17" s="170"/>
    </row>
    <row r="18" spans="1:8" ht="110.25">
      <c r="A18" s="45" t="s">
        <v>549</v>
      </c>
      <c r="B18" s="34" t="s">
        <v>540</v>
      </c>
      <c r="C18" s="94" t="s">
        <v>521</v>
      </c>
      <c r="D18" s="33" t="s">
        <v>508</v>
      </c>
      <c r="E18" s="55">
        <v>11</v>
      </c>
      <c r="F18" s="124">
        <f t="shared" si="0"/>
        <v>0</v>
      </c>
      <c r="G18" s="83">
        <v>11</v>
      </c>
      <c r="H18" s="175"/>
    </row>
    <row r="19" spans="1:8" ht="47.25">
      <c r="A19" s="45" t="s">
        <v>466</v>
      </c>
      <c r="B19" s="34" t="s">
        <v>522</v>
      </c>
      <c r="C19" s="94" t="s">
        <v>523</v>
      </c>
      <c r="D19" s="33" t="s">
        <v>500</v>
      </c>
      <c r="E19" s="55">
        <v>399347</v>
      </c>
      <c r="F19" s="124">
        <f t="shared" si="0"/>
        <v>0</v>
      </c>
      <c r="G19" s="83">
        <v>399347</v>
      </c>
      <c r="H19" s="170"/>
    </row>
    <row r="20" spans="1:8" ht="45.75" customHeight="1">
      <c r="A20" s="45" t="s">
        <v>524</v>
      </c>
      <c r="B20" s="34" t="s">
        <v>522</v>
      </c>
      <c r="C20" s="94" t="s">
        <v>523</v>
      </c>
      <c r="D20" s="33" t="s">
        <v>500</v>
      </c>
      <c r="E20" s="55">
        <v>35869</v>
      </c>
      <c r="F20" s="124">
        <f t="shared" si="0"/>
        <v>0</v>
      </c>
      <c r="G20" s="83">
        <v>35869</v>
      </c>
      <c r="H20" s="170"/>
    </row>
    <row r="21" spans="1:8" ht="63.75" customHeight="1">
      <c r="A21" s="45" t="s">
        <v>465</v>
      </c>
      <c r="B21" s="34" t="s">
        <v>522</v>
      </c>
      <c r="C21" s="94" t="s">
        <v>525</v>
      </c>
      <c r="D21" s="33" t="s">
        <v>500</v>
      </c>
      <c r="E21" s="55">
        <v>1480</v>
      </c>
      <c r="F21" s="124">
        <f t="shared" si="0"/>
        <v>0</v>
      </c>
      <c r="G21" s="83">
        <v>1480</v>
      </c>
      <c r="H21" s="170"/>
    </row>
    <row r="22" spans="1:8" ht="47.25">
      <c r="A22" s="45" t="s">
        <v>526</v>
      </c>
      <c r="B22" s="34" t="s">
        <v>494</v>
      </c>
      <c r="C22" s="94" t="s">
        <v>495</v>
      </c>
      <c r="D22" s="33" t="s">
        <v>508</v>
      </c>
      <c r="E22" s="55">
        <v>8120.3</v>
      </c>
      <c r="F22" s="124">
        <f t="shared" si="0"/>
        <v>0</v>
      </c>
      <c r="G22" s="83">
        <v>8120.3</v>
      </c>
      <c r="H22" s="170"/>
    </row>
    <row r="23" spans="1:8" ht="94.5">
      <c r="A23" s="45" t="s">
        <v>552</v>
      </c>
      <c r="B23" s="34" t="s">
        <v>507</v>
      </c>
      <c r="C23" s="94" t="s">
        <v>605</v>
      </c>
      <c r="D23" s="33" t="s">
        <v>508</v>
      </c>
      <c r="E23" s="55">
        <v>80.1</v>
      </c>
      <c r="F23" s="124">
        <f>G23-E23</f>
        <v>-80.1</v>
      </c>
      <c r="G23" s="83">
        <v>0</v>
      </c>
      <c r="H23" s="789" t="s">
        <v>602</v>
      </c>
    </row>
    <row r="24" spans="1:8" ht="94.5">
      <c r="A24" s="45" t="s">
        <v>552</v>
      </c>
      <c r="B24" s="34" t="s">
        <v>540</v>
      </c>
      <c r="C24" s="94" t="s">
        <v>509</v>
      </c>
      <c r="D24" s="33" t="s">
        <v>508</v>
      </c>
      <c r="E24" s="55">
        <v>0</v>
      </c>
      <c r="F24" s="124">
        <f t="shared" si="0"/>
        <v>80.1</v>
      </c>
      <c r="G24" s="83">
        <v>80.1</v>
      </c>
      <c r="H24" s="790"/>
    </row>
    <row r="25" spans="1:8" ht="45.75" customHeight="1">
      <c r="A25" s="45" t="s">
        <v>474</v>
      </c>
      <c r="B25" s="34" t="s">
        <v>515</v>
      </c>
      <c r="C25" s="94" t="s">
        <v>527</v>
      </c>
      <c r="D25" s="33" t="s">
        <v>500</v>
      </c>
      <c r="E25" s="55">
        <v>26881.8</v>
      </c>
      <c r="F25" s="124">
        <f t="shared" si="0"/>
        <v>0</v>
      </c>
      <c r="G25" s="83">
        <v>26881.8</v>
      </c>
      <c r="H25" s="170"/>
    </row>
    <row r="26" spans="1:8" ht="47.25">
      <c r="A26" s="45" t="s">
        <v>472</v>
      </c>
      <c r="B26" s="34" t="s">
        <v>515</v>
      </c>
      <c r="C26" s="94" t="s">
        <v>528</v>
      </c>
      <c r="D26" s="33" t="s">
        <v>500</v>
      </c>
      <c r="E26" s="55">
        <v>15619.9</v>
      </c>
      <c r="F26" s="124">
        <f t="shared" si="0"/>
        <v>0</v>
      </c>
      <c r="G26" s="83">
        <v>15619.9</v>
      </c>
      <c r="H26" s="170"/>
    </row>
    <row r="27" spans="1:8" ht="157.5">
      <c r="A27" s="45" t="s">
        <v>478</v>
      </c>
      <c r="B27" s="46" t="s">
        <v>529</v>
      </c>
      <c r="C27" s="791" t="s">
        <v>565</v>
      </c>
      <c r="D27" s="792"/>
      <c r="E27" s="55">
        <v>62626.4</v>
      </c>
      <c r="F27" s="124">
        <f t="shared" si="0"/>
        <v>0</v>
      </c>
      <c r="G27" s="83">
        <v>62626.4</v>
      </c>
      <c r="H27" s="170"/>
    </row>
    <row r="28" spans="1:8" ht="63">
      <c r="A28" s="45" t="s">
        <v>464</v>
      </c>
      <c r="B28" s="34" t="s">
        <v>498</v>
      </c>
      <c r="C28" s="94" t="s">
        <v>530</v>
      </c>
      <c r="D28" s="33" t="s">
        <v>490</v>
      </c>
      <c r="E28" s="55">
        <v>946</v>
      </c>
      <c r="F28" s="124">
        <f t="shared" si="0"/>
        <v>0</v>
      </c>
      <c r="G28" s="83">
        <v>946</v>
      </c>
      <c r="H28" s="170"/>
    </row>
    <row r="29" spans="1:8" ht="94.5">
      <c r="A29" s="48" t="s">
        <v>531</v>
      </c>
      <c r="B29" s="32" t="s">
        <v>515</v>
      </c>
      <c r="C29" s="96" t="s">
        <v>532</v>
      </c>
      <c r="D29" s="49" t="s">
        <v>517</v>
      </c>
      <c r="E29" s="35">
        <v>13319.9</v>
      </c>
      <c r="F29" s="124">
        <f t="shared" si="0"/>
        <v>0</v>
      </c>
      <c r="G29" s="145">
        <v>13319.9</v>
      </c>
      <c r="H29" s="170"/>
    </row>
    <row r="30" spans="1:8" ht="141.75">
      <c r="A30" s="45" t="s">
        <v>566</v>
      </c>
      <c r="B30" s="34" t="s">
        <v>498</v>
      </c>
      <c r="C30" s="71" t="s">
        <v>530</v>
      </c>
      <c r="D30" s="97" t="s">
        <v>490</v>
      </c>
      <c r="E30" s="55">
        <v>1367</v>
      </c>
      <c r="F30" s="124">
        <f t="shared" si="0"/>
        <v>0</v>
      </c>
      <c r="G30" s="83">
        <v>1367</v>
      </c>
      <c r="H30" s="170"/>
    </row>
    <row r="31" spans="1:8" ht="116.25" customHeight="1">
      <c r="A31" s="48" t="s">
        <v>567</v>
      </c>
      <c r="B31" s="32" t="s">
        <v>529</v>
      </c>
      <c r="C31" s="96" t="s">
        <v>533</v>
      </c>
      <c r="D31" s="49" t="s">
        <v>517</v>
      </c>
      <c r="E31" s="55">
        <f>15869-1367</f>
        <v>14502</v>
      </c>
      <c r="F31" s="124">
        <f t="shared" si="0"/>
        <v>0</v>
      </c>
      <c r="G31" s="83">
        <f>15869-1367</f>
        <v>14502</v>
      </c>
      <c r="H31" s="170"/>
    </row>
    <row r="32" spans="1:8" ht="66" customHeight="1">
      <c r="A32" s="45" t="s">
        <v>476</v>
      </c>
      <c r="B32" s="34" t="s">
        <v>529</v>
      </c>
      <c r="C32" s="94" t="s">
        <v>534</v>
      </c>
      <c r="D32" s="33" t="s">
        <v>517</v>
      </c>
      <c r="E32" s="55">
        <v>597.8</v>
      </c>
      <c r="F32" s="124">
        <f t="shared" si="0"/>
        <v>0</v>
      </c>
      <c r="G32" s="83">
        <v>597.8</v>
      </c>
      <c r="H32" s="170"/>
    </row>
    <row r="33" spans="1:8" ht="47.25">
      <c r="A33" s="45" t="s">
        <v>535</v>
      </c>
      <c r="B33" s="46" t="s">
        <v>522</v>
      </c>
      <c r="C33" s="95" t="s">
        <v>523</v>
      </c>
      <c r="D33" s="33" t="s">
        <v>500</v>
      </c>
      <c r="E33" s="55">
        <v>827</v>
      </c>
      <c r="F33" s="124">
        <f t="shared" si="0"/>
        <v>0</v>
      </c>
      <c r="G33" s="83">
        <v>827</v>
      </c>
      <c r="H33" s="170"/>
    </row>
    <row r="34" spans="1:8" ht="94.5">
      <c r="A34" s="45" t="s">
        <v>470</v>
      </c>
      <c r="B34" s="34" t="s">
        <v>536</v>
      </c>
      <c r="C34" s="94" t="s">
        <v>537</v>
      </c>
      <c r="D34" s="33" t="s">
        <v>500</v>
      </c>
      <c r="E34" s="55">
        <v>1269.6</v>
      </c>
      <c r="F34" s="124">
        <f t="shared" si="0"/>
        <v>0</v>
      </c>
      <c r="G34" s="83">
        <v>1269.6</v>
      </c>
      <c r="H34" s="170"/>
    </row>
    <row r="35" spans="1:8" ht="94.5">
      <c r="A35" s="45" t="s">
        <v>468</v>
      </c>
      <c r="B35" s="34" t="s">
        <v>536</v>
      </c>
      <c r="C35" s="33" t="s">
        <v>553</v>
      </c>
      <c r="D35" s="85" t="s">
        <v>500</v>
      </c>
      <c r="E35" s="84" t="s">
        <v>469</v>
      </c>
      <c r="F35" s="124">
        <f t="shared" si="0"/>
        <v>0</v>
      </c>
      <c r="G35" s="174" t="s">
        <v>469</v>
      </c>
      <c r="H35" s="170"/>
    </row>
    <row r="36" spans="1:8" ht="78.75">
      <c r="A36" s="45" t="s">
        <v>459</v>
      </c>
      <c r="B36" s="34" t="s">
        <v>540</v>
      </c>
      <c r="C36" s="94" t="s">
        <v>483</v>
      </c>
      <c r="D36" s="33" t="s">
        <v>508</v>
      </c>
      <c r="E36" s="55">
        <v>464.9</v>
      </c>
      <c r="F36" s="124">
        <f t="shared" si="0"/>
        <v>0</v>
      </c>
      <c r="G36" s="83">
        <v>464.9</v>
      </c>
      <c r="H36" s="175"/>
    </row>
    <row r="37" spans="1:10" ht="168">
      <c r="A37" s="45" t="s">
        <v>460</v>
      </c>
      <c r="B37" s="34" t="s">
        <v>540</v>
      </c>
      <c r="C37" s="94" t="s">
        <v>543</v>
      </c>
      <c r="D37" s="33" t="s">
        <v>508</v>
      </c>
      <c r="E37" s="55">
        <v>66.3</v>
      </c>
      <c r="F37" s="124">
        <f t="shared" si="0"/>
        <v>-66.3</v>
      </c>
      <c r="G37" s="83">
        <v>0</v>
      </c>
      <c r="H37" s="206" t="s">
        <v>597</v>
      </c>
      <c r="I37" s="204"/>
      <c r="J37" s="204"/>
    </row>
    <row r="38" spans="1:8" ht="63.75" thickBot="1">
      <c r="A38" s="48" t="s">
        <v>463</v>
      </c>
      <c r="B38" s="32" t="s">
        <v>540</v>
      </c>
      <c r="C38" s="96" t="s">
        <v>560</v>
      </c>
      <c r="D38" s="49" t="s">
        <v>508</v>
      </c>
      <c r="E38" s="35">
        <v>653.4</v>
      </c>
      <c r="F38" s="125">
        <f t="shared" si="0"/>
        <v>0</v>
      </c>
      <c r="G38" s="145">
        <v>653.4</v>
      </c>
      <c r="H38" s="167"/>
    </row>
    <row r="39" spans="1:8" ht="16.5" thickBot="1">
      <c r="A39" s="50" t="s">
        <v>538</v>
      </c>
      <c r="B39" s="51" t="s">
        <v>506</v>
      </c>
      <c r="C39" s="52" t="s">
        <v>506</v>
      </c>
      <c r="D39" s="87" t="s">
        <v>506</v>
      </c>
      <c r="E39" s="93">
        <f>E12+E13+E14+E15+E16+E17+E18+E19+E20+E21+E22+E24+E25+E26+E27+E28+E29+E30+E31+E32+E33+E34+E35+E36+E37+E38+E10+E11+E23</f>
        <v>615213.6000000001</v>
      </c>
      <c r="F39" s="93">
        <f t="shared" si="0"/>
        <v>5841.899999999907</v>
      </c>
      <c r="G39" s="93">
        <f>G12+G13+G14+G15+G16+G17+G18+G19+G20+G21+G22+G24+G25+G26+G27+G28+G29+G30+G31+G32+G33+G34+G35+G36+G37+G38+G10+G11+G23</f>
        <v>621055.5</v>
      </c>
      <c r="H39" s="168"/>
    </row>
    <row r="40" spans="1:7" ht="15.75">
      <c r="A40" s="2"/>
      <c r="B40" s="2"/>
      <c r="C40" s="2"/>
      <c r="D40" s="2"/>
      <c r="E40" s="2"/>
      <c r="F40" s="2"/>
      <c r="G40" s="2"/>
    </row>
    <row r="41" spans="1:7" ht="15.75">
      <c r="A41" s="2"/>
      <c r="B41" s="2"/>
      <c r="C41" s="2"/>
      <c r="D41" s="2"/>
      <c r="E41" s="2"/>
      <c r="F41" s="2"/>
      <c r="G41" s="2"/>
    </row>
    <row r="42" spans="1:7" ht="15.75">
      <c r="A42" s="2"/>
      <c r="B42" s="2"/>
      <c r="C42" s="2"/>
      <c r="D42" s="2"/>
      <c r="E42" s="2"/>
      <c r="F42" s="2"/>
      <c r="G42" s="25"/>
    </row>
    <row r="43" spans="1:7" ht="15.75">
      <c r="A43" s="2"/>
      <c r="B43" s="2"/>
      <c r="C43" s="2"/>
      <c r="D43" s="2"/>
      <c r="E43" s="2"/>
      <c r="F43" s="2"/>
      <c r="G43" s="53"/>
    </row>
    <row r="44" spans="1:7" ht="15.75">
      <c r="A44" s="2"/>
      <c r="B44" s="2"/>
      <c r="C44" s="2"/>
      <c r="D44" s="2"/>
      <c r="E44" s="2"/>
      <c r="F44" s="2"/>
      <c r="G44" s="2"/>
    </row>
    <row r="45" spans="1:7" ht="15.75">
      <c r="A45" s="2"/>
      <c r="B45" s="2"/>
      <c r="C45" s="2"/>
      <c r="D45" s="2"/>
      <c r="E45" s="2"/>
      <c r="F45" s="2"/>
      <c r="G45" s="2"/>
    </row>
    <row r="46" spans="1:7" ht="15.75">
      <c r="A46" s="2"/>
      <c r="B46" s="2"/>
      <c r="C46" s="2"/>
      <c r="D46" s="2"/>
      <c r="E46" s="2"/>
      <c r="F46" s="2"/>
      <c r="G46" s="2"/>
    </row>
    <row r="47" spans="1:7" ht="15.75">
      <c r="A47" s="2"/>
      <c r="B47" s="2"/>
      <c r="C47" s="2"/>
      <c r="D47" s="2"/>
      <c r="E47" s="2"/>
      <c r="F47" s="2"/>
      <c r="G47" s="1"/>
    </row>
    <row r="48" spans="1:7" ht="15.75">
      <c r="A48" s="2"/>
      <c r="B48" s="2"/>
      <c r="C48" s="2"/>
      <c r="D48" s="2"/>
      <c r="E48" s="2"/>
      <c r="F48" s="2"/>
      <c r="G48" s="1"/>
    </row>
    <row r="49" spans="1:7" ht="15.75">
      <c r="A49" s="2"/>
      <c r="B49" s="2"/>
      <c r="C49" s="2"/>
      <c r="D49" s="2"/>
      <c r="E49" s="2"/>
      <c r="F49" s="2"/>
      <c r="G49" s="1"/>
    </row>
    <row r="50" spans="1:7" ht="15.75">
      <c r="A50" s="2"/>
      <c r="B50" s="2"/>
      <c r="C50" s="2"/>
      <c r="D50" s="2"/>
      <c r="E50" s="2"/>
      <c r="F50" s="2"/>
      <c r="G50" s="1"/>
    </row>
    <row r="51" spans="1:7" ht="15.75">
      <c r="A51" s="2"/>
      <c r="B51" s="2"/>
      <c r="C51" s="2"/>
      <c r="D51" s="2"/>
      <c r="E51" s="2"/>
      <c r="F51" s="2"/>
      <c r="G51" s="1"/>
    </row>
    <row r="52" spans="1:7" ht="15.75">
      <c r="A52" s="2"/>
      <c r="B52" s="2"/>
      <c r="C52" s="2"/>
      <c r="D52" s="2"/>
      <c r="E52" s="2"/>
      <c r="F52" s="2"/>
      <c r="G52" s="1"/>
    </row>
    <row r="53" spans="1:7" ht="15.75">
      <c r="A53" s="2"/>
      <c r="B53" s="2"/>
      <c r="C53" s="2"/>
      <c r="D53" s="2"/>
      <c r="E53" s="2"/>
      <c r="F53" s="2"/>
      <c r="G53" s="1"/>
    </row>
    <row r="54" spans="1:7" ht="15.75">
      <c r="A54" s="2"/>
      <c r="B54" s="2"/>
      <c r="C54" s="2"/>
      <c r="D54" s="2"/>
      <c r="E54" s="2"/>
      <c r="F54" s="2"/>
      <c r="G54" s="1"/>
    </row>
    <row r="55" spans="1:7" ht="15.75">
      <c r="A55" s="2"/>
      <c r="B55" s="2"/>
      <c r="C55" s="2"/>
      <c r="D55" s="2"/>
      <c r="E55" s="2"/>
      <c r="F55" s="2"/>
      <c r="G55" s="1"/>
    </row>
    <row r="56" spans="1:7" ht="15.75">
      <c r="A56" s="2"/>
      <c r="B56" s="2"/>
      <c r="C56" s="2"/>
      <c r="D56" s="2"/>
      <c r="E56" s="2"/>
      <c r="F56" s="2"/>
      <c r="G56" s="1"/>
    </row>
    <row r="57" spans="1:7" ht="15.75">
      <c r="A57" s="2"/>
      <c r="B57" s="2"/>
      <c r="C57" s="2"/>
      <c r="D57" s="2"/>
      <c r="E57" s="2"/>
      <c r="F57" s="2"/>
      <c r="G57" s="1"/>
    </row>
    <row r="58" spans="1:7" ht="15.75">
      <c r="A58" s="2"/>
      <c r="B58" s="2"/>
      <c r="C58" s="2"/>
      <c r="D58" s="2"/>
      <c r="E58" s="2"/>
      <c r="F58" s="2"/>
      <c r="G58" s="1"/>
    </row>
    <row r="59" spans="1:7" ht="15.75">
      <c r="A59" s="2"/>
      <c r="B59" s="2"/>
      <c r="C59" s="2"/>
      <c r="D59" s="2"/>
      <c r="E59" s="2"/>
      <c r="F59" s="2"/>
      <c r="G59" s="1"/>
    </row>
    <row r="60" spans="1:7" ht="15.75">
      <c r="A60" s="2"/>
      <c r="B60" s="2"/>
      <c r="C60" s="2"/>
      <c r="D60" s="2"/>
      <c r="E60" s="2"/>
      <c r="F60" s="2"/>
      <c r="G60" s="1"/>
    </row>
    <row r="61" spans="1:7" ht="15.75">
      <c r="A61" s="2"/>
      <c r="B61" s="2"/>
      <c r="C61" s="2"/>
      <c r="D61" s="2"/>
      <c r="E61" s="2"/>
      <c r="F61" s="2"/>
      <c r="G61" s="1"/>
    </row>
    <row r="62" spans="1:7" ht="15.75">
      <c r="A62" s="2"/>
      <c r="B62" s="2"/>
      <c r="C62" s="2"/>
      <c r="D62" s="2"/>
      <c r="E62" s="2"/>
      <c r="F62" s="2"/>
      <c r="G62" s="1"/>
    </row>
    <row r="63" spans="1:7" ht="15.75">
      <c r="A63" s="2"/>
      <c r="B63" s="2"/>
      <c r="C63" s="2"/>
      <c r="D63" s="2"/>
      <c r="E63" s="2"/>
      <c r="F63" s="2"/>
      <c r="G63" s="1"/>
    </row>
    <row r="64" spans="1:7" ht="15.75">
      <c r="A64" s="2"/>
      <c r="B64" s="2"/>
      <c r="C64" s="2"/>
      <c r="D64" s="2"/>
      <c r="E64" s="2"/>
      <c r="F64" s="2"/>
      <c r="G64" s="1"/>
    </row>
    <row r="65" spans="1:7" ht="15.75">
      <c r="A65" s="2"/>
      <c r="B65" s="2"/>
      <c r="C65" s="2"/>
      <c r="D65" s="2"/>
      <c r="E65" s="2"/>
      <c r="F65" s="2"/>
      <c r="G65" s="1"/>
    </row>
    <row r="66" spans="1:7" ht="15.75">
      <c r="A66" s="2"/>
      <c r="B66" s="2"/>
      <c r="C66" s="2"/>
      <c r="D66" s="2"/>
      <c r="E66" s="2"/>
      <c r="F66" s="2"/>
      <c r="G66" s="1"/>
    </row>
    <row r="67" spans="1:7" ht="15.75">
      <c r="A67" s="2"/>
      <c r="B67" s="2"/>
      <c r="C67" s="2"/>
      <c r="D67" s="2"/>
      <c r="E67" s="2"/>
      <c r="F67" s="2"/>
      <c r="G67" s="1"/>
    </row>
    <row r="68" spans="1:7" ht="15.75">
      <c r="A68" s="2"/>
      <c r="B68" s="2"/>
      <c r="C68" s="2"/>
      <c r="D68" s="2"/>
      <c r="E68" s="2"/>
      <c r="F68" s="2"/>
      <c r="G68" s="1"/>
    </row>
    <row r="69" spans="1:7" ht="15.75">
      <c r="A69" s="2"/>
      <c r="B69" s="2"/>
      <c r="C69" s="2"/>
      <c r="D69" s="2"/>
      <c r="E69" s="2"/>
      <c r="F69" s="2"/>
      <c r="G69" s="1"/>
    </row>
    <row r="70" spans="1:7" ht="15.75">
      <c r="A70" s="2"/>
      <c r="B70" s="2"/>
      <c r="C70" s="2"/>
      <c r="D70" s="2"/>
      <c r="E70" s="2"/>
      <c r="F70" s="2"/>
      <c r="G70" s="1"/>
    </row>
    <row r="71" spans="1:7" ht="15.75">
      <c r="A71" s="2"/>
      <c r="B71" s="2"/>
      <c r="C71" s="2"/>
      <c r="D71" s="2"/>
      <c r="E71" s="2"/>
      <c r="F71" s="2"/>
      <c r="G71" s="1"/>
    </row>
    <row r="72" spans="1:7" ht="15.75">
      <c r="A72" s="2"/>
      <c r="B72" s="2"/>
      <c r="C72" s="2"/>
      <c r="D72" s="2"/>
      <c r="E72" s="2"/>
      <c r="F72" s="2"/>
      <c r="G72" s="1"/>
    </row>
    <row r="73" spans="1:7" ht="15.75">
      <c r="A73" s="2"/>
      <c r="B73" s="2"/>
      <c r="C73" s="2"/>
      <c r="D73" s="2"/>
      <c r="E73" s="2"/>
      <c r="F73" s="2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</sheetData>
  <mergeCells count="3">
    <mergeCell ref="H23:H24"/>
    <mergeCell ref="C27:D27"/>
    <mergeCell ref="A5:G5"/>
  </mergeCells>
  <printOptions/>
  <pageMargins left="0.7874015748031497" right="0.3937007874015748" top="0.52" bottom="0.37" header="0.29" footer="0.23"/>
  <pageSetup firstPageNumber="17" useFirstPageNumber="1" fitToHeight="0" fitToWidth="1" horizontalDpi="600" verticalDpi="600" orientation="portrait" paperSize="9" scale="71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H20" sqref="H20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9.25390625" style="0" customWidth="1"/>
    <col min="5" max="5" width="12.00390625" style="0" customWidth="1"/>
    <col min="6" max="6" width="8.875" style="0" customWidth="1"/>
    <col min="7" max="7" width="14.375" style="0" customWidth="1"/>
    <col min="8" max="8" width="15.875" style="0" customWidth="1"/>
  </cols>
  <sheetData>
    <row r="1" spans="1:8" ht="15.75" customHeight="1">
      <c r="A1" s="1"/>
      <c r="B1" s="1"/>
      <c r="C1" s="101"/>
      <c r="D1" s="230"/>
      <c r="E1" s="101"/>
      <c r="F1" s="230"/>
      <c r="G1" s="101"/>
      <c r="H1" s="230" t="s">
        <v>6</v>
      </c>
    </row>
    <row r="2" spans="1:8" ht="15.75" customHeight="1">
      <c r="A2" s="1"/>
      <c r="B2" s="1"/>
      <c r="C2" s="230"/>
      <c r="D2" s="230"/>
      <c r="E2" s="230"/>
      <c r="F2" s="230"/>
      <c r="G2" s="230"/>
      <c r="H2" s="230" t="s">
        <v>589</v>
      </c>
    </row>
    <row r="3" spans="1:8" ht="15.75" customHeight="1">
      <c r="A3" s="1"/>
      <c r="B3" s="1"/>
      <c r="C3" s="230"/>
      <c r="D3" s="230"/>
      <c r="E3" s="230"/>
      <c r="F3" s="230"/>
      <c r="G3" s="230"/>
      <c r="H3" s="230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42.75" customHeight="1">
      <c r="A5" s="749" t="s">
        <v>1</v>
      </c>
      <c r="B5" s="796"/>
      <c r="C5" s="796"/>
      <c r="D5" s="796"/>
      <c r="E5" s="796"/>
      <c r="F5" s="796"/>
      <c r="G5" s="796"/>
      <c r="H5" s="1"/>
    </row>
    <row r="6" spans="1:8" ht="22.5" customHeight="1" thickBot="1">
      <c r="A6" s="2"/>
      <c r="B6" s="2"/>
      <c r="C6" s="2"/>
      <c r="D6" s="2"/>
      <c r="E6" s="2"/>
      <c r="F6" s="2"/>
      <c r="G6" s="101"/>
      <c r="H6" s="101" t="s">
        <v>575</v>
      </c>
    </row>
    <row r="7" spans="1:8" ht="87.75" customHeight="1" thickBot="1">
      <c r="A7" s="3" t="s">
        <v>485</v>
      </c>
      <c r="B7" s="4" t="s">
        <v>486</v>
      </c>
      <c r="C7" s="5" t="s">
        <v>487</v>
      </c>
      <c r="D7" s="5" t="s">
        <v>488</v>
      </c>
      <c r="E7" s="6" t="s">
        <v>606</v>
      </c>
      <c r="F7" s="6" t="s">
        <v>570</v>
      </c>
      <c r="G7" s="6" t="s">
        <v>607</v>
      </c>
      <c r="H7" s="164" t="s">
        <v>590</v>
      </c>
    </row>
    <row r="8" spans="1:8" ht="16.5" thickBot="1">
      <c r="A8" s="7" t="s">
        <v>489</v>
      </c>
      <c r="B8" s="7">
        <v>1</v>
      </c>
      <c r="C8" s="8">
        <v>2</v>
      </c>
      <c r="D8" s="7">
        <v>3</v>
      </c>
      <c r="E8" s="7">
        <v>4</v>
      </c>
      <c r="F8" s="7">
        <v>5</v>
      </c>
      <c r="G8" s="78">
        <v>6</v>
      </c>
      <c r="H8" s="7">
        <v>7</v>
      </c>
    </row>
    <row r="9" spans="1:8" ht="47.25">
      <c r="A9" s="9" t="s">
        <v>557</v>
      </c>
      <c r="B9" s="10" t="s">
        <v>490</v>
      </c>
      <c r="C9" s="11" t="s">
        <v>490</v>
      </c>
      <c r="D9" s="10" t="s">
        <v>490</v>
      </c>
      <c r="E9" s="12">
        <f>E10</f>
        <v>4146.3</v>
      </c>
      <c r="F9" s="12">
        <f>F10</f>
        <v>-4146.3</v>
      </c>
      <c r="G9" s="79">
        <f>G10</f>
        <v>0</v>
      </c>
      <c r="H9" s="189"/>
    </row>
    <row r="10" spans="1:8" ht="102.75">
      <c r="A10" s="74" t="s">
        <v>558</v>
      </c>
      <c r="B10" s="75">
        <v>1003</v>
      </c>
      <c r="C10" s="76">
        <v>5222708</v>
      </c>
      <c r="D10" s="69" t="s">
        <v>497</v>
      </c>
      <c r="E10" s="77">
        <v>4146.3</v>
      </c>
      <c r="F10" s="132">
        <f>G10-E10</f>
        <v>-4146.3</v>
      </c>
      <c r="G10" s="80">
        <v>0</v>
      </c>
      <c r="H10" s="166" t="s">
        <v>592</v>
      </c>
    </row>
    <row r="11" spans="1:8" ht="31.5">
      <c r="A11" s="17" t="s">
        <v>559</v>
      </c>
      <c r="B11" s="10" t="s">
        <v>490</v>
      </c>
      <c r="C11" s="11" t="s">
        <v>490</v>
      </c>
      <c r="D11" s="10" t="s">
        <v>490</v>
      </c>
      <c r="E11" s="89">
        <f>E12</f>
        <v>1233.2</v>
      </c>
      <c r="F11" s="124">
        <f aca="true" t="shared" si="0" ref="F11:F21">G11-E11</f>
        <v>-7</v>
      </c>
      <c r="G11" s="82">
        <f>G12</f>
        <v>1226.2</v>
      </c>
      <c r="H11" s="170"/>
    </row>
    <row r="12" spans="1:8" ht="64.5">
      <c r="A12" s="15" t="s">
        <v>546</v>
      </c>
      <c r="B12" s="16" t="s">
        <v>561</v>
      </c>
      <c r="C12" s="76">
        <v>5226105</v>
      </c>
      <c r="D12" s="69" t="s">
        <v>497</v>
      </c>
      <c r="E12" s="14">
        <v>1233.2</v>
      </c>
      <c r="F12" s="132">
        <f t="shared" si="0"/>
        <v>-7</v>
      </c>
      <c r="G12" s="81">
        <v>1226.2</v>
      </c>
      <c r="H12" s="166" t="s">
        <v>593</v>
      </c>
    </row>
    <row r="13" spans="1:8" ht="47.25">
      <c r="A13" s="17" t="s">
        <v>547</v>
      </c>
      <c r="B13" s="18" t="s">
        <v>491</v>
      </c>
      <c r="C13" s="11">
        <v>5227000</v>
      </c>
      <c r="D13" s="100" t="s">
        <v>497</v>
      </c>
      <c r="E13" s="89">
        <v>1575.5</v>
      </c>
      <c r="F13" s="124">
        <f t="shared" si="0"/>
        <v>0</v>
      </c>
      <c r="G13" s="82">
        <v>1575.5</v>
      </c>
      <c r="H13" s="170"/>
    </row>
    <row r="14" spans="1:8" ht="48.75" customHeight="1">
      <c r="A14" s="54" t="s">
        <v>493</v>
      </c>
      <c r="B14" s="19" t="s">
        <v>494</v>
      </c>
      <c r="C14" s="62" t="s">
        <v>495</v>
      </c>
      <c r="D14" s="61">
        <v>500</v>
      </c>
      <c r="E14" s="55">
        <v>7965.5</v>
      </c>
      <c r="F14" s="124">
        <f t="shared" si="0"/>
        <v>0</v>
      </c>
      <c r="G14" s="83">
        <v>7965.5</v>
      </c>
      <c r="H14" s="170"/>
    </row>
    <row r="15" spans="1:8" ht="64.5">
      <c r="A15" s="54" t="s">
        <v>548</v>
      </c>
      <c r="B15" s="19" t="s">
        <v>492</v>
      </c>
      <c r="C15" s="62" t="s">
        <v>496</v>
      </c>
      <c r="D15" s="19" t="s">
        <v>497</v>
      </c>
      <c r="E15" s="55">
        <v>3127.3</v>
      </c>
      <c r="F15" s="124">
        <f t="shared" si="0"/>
        <v>2632.7</v>
      </c>
      <c r="G15" s="83">
        <v>5760</v>
      </c>
      <c r="H15" s="171" t="s">
        <v>594</v>
      </c>
    </row>
    <row r="16" spans="1:8" ht="47.25">
      <c r="A16" s="57" t="s">
        <v>579</v>
      </c>
      <c r="B16" s="58" t="s">
        <v>499</v>
      </c>
      <c r="C16" s="59" t="s">
        <v>581</v>
      </c>
      <c r="D16" s="58" t="s">
        <v>490</v>
      </c>
      <c r="E16" s="55">
        <f>SUM(E17:E19)</f>
        <v>27559.9</v>
      </c>
      <c r="F16" s="124">
        <f t="shared" si="0"/>
        <v>26684.6</v>
      </c>
      <c r="G16" s="83">
        <f>SUM(G17:G19)</f>
        <v>54244.5</v>
      </c>
      <c r="H16" s="170"/>
    </row>
    <row r="17" spans="1:8" ht="128.25">
      <c r="A17" s="137" t="s">
        <v>580</v>
      </c>
      <c r="B17" s="134" t="s">
        <v>563</v>
      </c>
      <c r="C17" s="135" t="s">
        <v>564</v>
      </c>
      <c r="D17" s="134" t="s">
        <v>508</v>
      </c>
      <c r="E17" s="136">
        <v>0</v>
      </c>
      <c r="F17" s="138">
        <f t="shared" si="0"/>
        <v>2020</v>
      </c>
      <c r="G17" s="186">
        <v>2020</v>
      </c>
      <c r="H17" s="166" t="s">
        <v>591</v>
      </c>
    </row>
    <row r="18" spans="1:8" ht="63">
      <c r="A18" s="133" t="s">
        <v>582</v>
      </c>
      <c r="B18" s="134" t="s">
        <v>499</v>
      </c>
      <c r="C18" s="135" t="s">
        <v>544</v>
      </c>
      <c r="D18" s="134" t="s">
        <v>490</v>
      </c>
      <c r="E18" s="136">
        <v>27559.9</v>
      </c>
      <c r="F18" s="138">
        <f t="shared" si="0"/>
        <v>4.599999999998545</v>
      </c>
      <c r="G18" s="186">
        <v>27564.5</v>
      </c>
      <c r="H18" s="789" t="s">
        <v>594</v>
      </c>
    </row>
    <row r="19" spans="1:8" ht="47.25">
      <c r="A19" s="133" t="s">
        <v>584</v>
      </c>
      <c r="B19" s="134" t="s">
        <v>498</v>
      </c>
      <c r="C19" s="135" t="s">
        <v>583</v>
      </c>
      <c r="D19" s="134" t="s">
        <v>588</v>
      </c>
      <c r="E19" s="136">
        <v>0</v>
      </c>
      <c r="F19" s="138">
        <f t="shared" si="0"/>
        <v>24660</v>
      </c>
      <c r="G19" s="186">
        <v>24660</v>
      </c>
      <c r="H19" s="795"/>
    </row>
    <row r="20" spans="1:8" ht="65.25" thickBot="1">
      <c r="A20" s="54" t="s">
        <v>556</v>
      </c>
      <c r="B20" s="58" t="s">
        <v>555</v>
      </c>
      <c r="C20" s="59" t="s">
        <v>562</v>
      </c>
      <c r="D20" s="60" t="s">
        <v>568</v>
      </c>
      <c r="E20" s="55">
        <v>13851.2</v>
      </c>
      <c r="F20" s="125">
        <f t="shared" si="0"/>
        <v>-22.200000000000728</v>
      </c>
      <c r="G20" s="83">
        <v>13829</v>
      </c>
      <c r="H20" s="188" t="s">
        <v>593</v>
      </c>
    </row>
    <row r="21" spans="1:8" ht="16.5" thickBot="1">
      <c r="A21" s="20" t="s">
        <v>501</v>
      </c>
      <c r="B21" s="21"/>
      <c r="C21" s="22"/>
      <c r="D21" s="23"/>
      <c r="E21" s="24">
        <f>E9+E14+E15+E16+E20+E11+E13</f>
        <v>59458.899999999994</v>
      </c>
      <c r="F21" s="93">
        <f t="shared" si="0"/>
        <v>25141.800000000003</v>
      </c>
      <c r="G21" s="169">
        <f>G9+G14+G15+G16+G20+G11+G13</f>
        <v>84600.7</v>
      </c>
      <c r="H21" s="187"/>
    </row>
    <row r="22" spans="1:8" ht="15.75">
      <c r="A22" s="2"/>
      <c r="B22" s="25"/>
      <c r="C22" s="25"/>
      <c r="D22" s="25"/>
      <c r="E22" s="25"/>
      <c r="F22" s="25"/>
      <c r="G22" s="2"/>
      <c r="H22" s="13"/>
    </row>
    <row r="23" spans="1:8" ht="15.75">
      <c r="A23" s="2"/>
      <c r="B23" s="25"/>
      <c r="C23" s="25"/>
      <c r="D23" s="25"/>
      <c r="E23" s="25"/>
      <c r="F23" s="25"/>
      <c r="G23" s="26"/>
      <c r="H23" s="13"/>
    </row>
    <row r="24" spans="1:8" ht="15.75">
      <c r="A24" s="2"/>
      <c r="B24" s="25"/>
      <c r="C24" s="25"/>
      <c r="D24" s="25"/>
      <c r="E24" s="25"/>
      <c r="F24" s="25"/>
      <c r="G24" s="2"/>
      <c r="H24" s="13"/>
    </row>
    <row r="25" spans="1:8" ht="15.75">
      <c r="A25" s="2"/>
      <c r="B25" s="25"/>
      <c r="C25" s="25"/>
      <c r="D25" s="25"/>
      <c r="E25" s="25"/>
      <c r="F25" s="25"/>
      <c r="G25" s="2"/>
      <c r="H25" s="13"/>
    </row>
    <row r="26" spans="1:8" ht="15.75">
      <c r="A26" s="2"/>
      <c r="B26" s="25"/>
      <c r="C26" s="25"/>
      <c r="D26" s="25"/>
      <c r="E26" s="25"/>
      <c r="F26" s="25"/>
      <c r="G26" s="2"/>
      <c r="H26" s="13"/>
    </row>
    <row r="27" spans="1:8" ht="15.75">
      <c r="A27" s="2"/>
      <c r="B27" s="25"/>
      <c r="C27" s="25"/>
      <c r="D27" s="25"/>
      <c r="E27" s="25"/>
      <c r="F27" s="25"/>
      <c r="G27" s="2"/>
      <c r="H27" s="13"/>
    </row>
    <row r="28" spans="1:8" ht="15.75">
      <c r="A28" s="2"/>
      <c r="B28" s="25"/>
      <c r="C28" s="25"/>
      <c r="D28" s="25"/>
      <c r="E28" s="25"/>
      <c r="F28" s="25"/>
      <c r="G28" s="2"/>
      <c r="H28" s="13"/>
    </row>
    <row r="29" spans="1:8" ht="15.75">
      <c r="A29" s="2"/>
      <c r="B29" s="25"/>
      <c r="C29" s="25"/>
      <c r="D29" s="25"/>
      <c r="E29" s="25"/>
      <c r="F29" s="25"/>
      <c r="G29" s="2"/>
      <c r="H29" s="13"/>
    </row>
    <row r="30" spans="1:8" ht="15.75">
      <c r="A30" s="2"/>
      <c r="B30" s="25"/>
      <c r="C30" s="25"/>
      <c r="D30" s="25"/>
      <c r="E30" s="25"/>
      <c r="F30" s="25"/>
      <c r="G30" s="2"/>
      <c r="H30" s="13"/>
    </row>
    <row r="31" spans="1:8" ht="15.75">
      <c r="A31" s="2"/>
      <c r="B31" s="25"/>
      <c r="C31" s="25"/>
      <c r="D31" s="25"/>
      <c r="E31" s="25"/>
      <c r="F31" s="25"/>
      <c r="G31" s="2"/>
      <c r="H31" s="13"/>
    </row>
    <row r="32" spans="1:8" ht="15.75">
      <c r="A32" s="2"/>
      <c r="B32" s="25"/>
      <c r="C32" s="25"/>
      <c r="D32" s="25"/>
      <c r="E32" s="25"/>
      <c r="F32" s="25"/>
      <c r="G32" s="2"/>
      <c r="H32" s="13"/>
    </row>
    <row r="33" spans="1:8" ht="15.75">
      <c r="A33" s="2"/>
      <c r="B33" s="25"/>
      <c r="C33" s="25"/>
      <c r="D33" s="25"/>
      <c r="E33" s="25"/>
      <c r="F33" s="25"/>
      <c r="G33" s="2"/>
      <c r="H33" s="13"/>
    </row>
    <row r="34" spans="1:8" ht="15.75">
      <c r="A34" s="2"/>
      <c r="B34" s="25"/>
      <c r="C34" s="25"/>
      <c r="D34" s="25"/>
      <c r="E34" s="25"/>
      <c r="F34" s="25"/>
      <c r="G34" s="2"/>
      <c r="H34" s="13"/>
    </row>
    <row r="35" spans="1:8" ht="15.75">
      <c r="A35" s="2"/>
      <c r="B35" s="25"/>
      <c r="C35" s="25"/>
      <c r="D35" s="25"/>
      <c r="E35" s="25"/>
      <c r="F35" s="25"/>
      <c r="G35" s="2"/>
      <c r="H35" s="13"/>
    </row>
    <row r="36" spans="1:8" ht="15.75">
      <c r="A36" s="2"/>
      <c r="B36" s="25"/>
      <c r="C36" s="25"/>
      <c r="D36" s="25"/>
      <c r="E36" s="25"/>
      <c r="F36" s="25"/>
      <c r="G36" s="2"/>
      <c r="H36" s="13"/>
    </row>
    <row r="37" spans="1:8" ht="15.75">
      <c r="A37" s="2"/>
      <c r="B37" s="25"/>
      <c r="C37" s="25"/>
      <c r="D37" s="25"/>
      <c r="E37" s="25"/>
      <c r="F37" s="25"/>
      <c r="G37" s="2"/>
      <c r="H37" s="13"/>
    </row>
    <row r="38" spans="1:8" ht="15.75">
      <c r="A38" s="2"/>
      <c r="B38" s="25"/>
      <c r="C38" s="25"/>
      <c r="D38" s="25"/>
      <c r="E38" s="25"/>
      <c r="F38" s="25"/>
      <c r="G38" s="2"/>
      <c r="H38" s="13"/>
    </row>
    <row r="39" spans="1:8" ht="12.75">
      <c r="A39" s="13"/>
      <c r="B39" s="27"/>
      <c r="C39" s="27"/>
      <c r="D39" s="27"/>
      <c r="E39" s="27"/>
      <c r="F39" s="27"/>
      <c r="G39" s="13"/>
      <c r="H39" s="13"/>
    </row>
    <row r="40" spans="1:8" ht="12.75">
      <c r="A40" s="13"/>
      <c r="B40" s="27"/>
      <c r="C40" s="27"/>
      <c r="D40" s="27"/>
      <c r="E40" s="27"/>
      <c r="F40" s="27"/>
      <c r="G40" s="13"/>
      <c r="H40" s="13"/>
    </row>
    <row r="41" spans="1:8" ht="12.75">
      <c r="A41" s="13"/>
      <c r="B41" s="27"/>
      <c r="C41" s="27"/>
      <c r="D41" s="27"/>
      <c r="E41" s="27"/>
      <c r="F41" s="27"/>
      <c r="G41" s="13"/>
      <c r="H41" s="13"/>
    </row>
    <row r="42" spans="1:7" ht="12.75">
      <c r="A42" s="28"/>
      <c r="B42" s="28"/>
      <c r="C42" s="28"/>
      <c r="D42" s="28"/>
      <c r="E42" s="28"/>
      <c r="F42" s="28"/>
      <c r="G42" s="28"/>
    </row>
    <row r="43" spans="1:7" ht="12.75">
      <c r="A43" s="28"/>
      <c r="B43" s="28"/>
      <c r="C43" s="28"/>
      <c r="D43" s="28"/>
      <c r="E43" s="28"/>
      <c r="F43" s="28"/>
      <c r="G43" s="28"/>
    </row>
    <row r="44" spans="1:7" ht="12.75">
      <c r="A44" s="28"/>
      <c r="B44" s="28"/>
      <c r="C44" s="28"/>
      <c r="D44" s="28"/>
      <c r="E44" s="28"/>
      <c r="F44" s="28"/>
      <c r="G44" s="28"/>
    </row>
    <row r="45" spans="1:7" ht="12.75">
      <c r="A45" s="28"/>
      <c r="B45" s="28"/>
      <c r="C45" s="28"/>
      <c r="D45" s="28"/>
      <c r="E45" s="28"/>
      <c r="F45" s="28"/>
      <c r="G45" s="28"/>
    </row>
    <row r="46" spans="1:7" ht="12.75">
      <c r="A46" s="28"/>
      <c r="B46" s="28"/>
      <c r="C46" s="28"/>
      <c r="D46" s="28"/>
      <c r="E46" s="28"/>
      <c r="F46" s="28"/>
      <c r="G46" s="28"/>
    </row>
    <row r="47" spans="1:7" ht="12.75">
      <c r="A47" s="28"/>
      <c r="B47" s="28"/>
      <c r="C47" s="28"/>
      <c r="D47" s="28"/>
      <c r="E47" s="28"/>
      <c r="F47" s="28"/>
      <c r="G47" s="28"/>
    </row>
    <row r="48" spans="1:7" ht="12.75">
      <c r="A48" s="28"/>
      <c r="B48" s="28"/>
      <c r="C48" s="28"/>
      <c r="D48" s="28"/>
      <c r="E48" s="28"/>
      <c r="F48" s="28"/>
      <c r="G48" s="28"/>
    </row>
    <row r="49" spans="1:7" ht="12.75">
      <c r="A49" s="28"/>
      <c r="B49" s="28"/>
      <c r="C49" s="28"/>
      <c r="D49" s="28"/>
      <c r="E49" s="28"/>
      <c r="F49" s="28"/>
      <c r="G49" s="28"/>
    </row>
    <row r="50" spans="1:7" ht="12.75">
      <c r="A50" s="28"/>
      <c r="B50" s="28"/>
      <c r="C50" s="28"/>
      <c r="D50" s="28"/>
      <c r="E50" s="28"/>
      <c r="F50" s="28"/>
      <c r="G50" s="28"/>
    </row>
    <row r="51" spans="1:7" ht="12.75">
      <c r="A51" s="28"/>
      <c r="B51" s="28"/>
      <c r="C51" s="28"/>
      <c r="D51" s="28"/>
      <c r="E51" s="28"/>
      <c r="F51" s="28"/>
      <c r="G51" s="28"/>
    </row>
    <row r="52" spans="1:7" ht="12.75">
      <c r="A52" s="28"/>
      <c r="B52" s="28"/>
      <c r="C52" s="28"/>
      <c r="D52" s="28"/>
      <c r="E52" s="28"/>
      <c r="F52" s="28"/>
      <c r="G52" s="28"/>
    </row>
    <row r="53" spans="1:7" ht="12.75">
      <c r="A53" s="28"/>
      <c r="B53" s="28"/>
      <c r="C53" s="28"/>
      <c r="D53" s="28"/>
      <c r="E53" s="28"/>
      <c r="F53" s="28"/>
      <c r="G53" s="28"/>
    </row>
    <row r="54" spans="1:7" ht="12.75">
      <c r="A54" s="28"/>
      <c r="B54" s="28"/>
      <c r="C54" s="28"/>
      <c r="D54" s="28"/>
      <c r="E54" s="28"/>
      <c r="F54" s="28"/>
      <c r="G54" s="28"/>
    </row>
    <row r="55" spans="1:7" ht="12.75">
      <c r="A55" s="28"/>
      <c r="B55" s="28"/>
      <c r="C55" s="28"/>
      <c r="D55" s="28"/>
      <c r="E55" s="28"/>
      <c r="F55" s="28"/>
      <c r="G55" s="28"/>
    </row>
    <row r="56" spans="1:7" ht="12.75">
      <c r="A56" s="28"/>
      <c r="B56" s="28"/>
      <c r="C56" s="28"/>
      <c r="D56" s="28"/>
      <c r="E56" s="28"/>
      <c r="F56" s="28"/>
      <c r="G56" s="28"/>
    </row>
    <row r="57" spans="1:7" ht="12.75">
      <c r="A57" s="28"/>
      <c r="B57" s="28"/>
      <c r="C57" s="28"/>
      <c r="D57" s="28"/>
      <c r="E57" s="28"/>
      <c r="F57" s="28"/>
      <c r="G57" s="28"/>
    </row>
    <row r="58" spans="1:7" ht="12.75">
      <c r="A58" s="28"/>
      <c r="B58" s="28"/>
      <c r="C58" s="28"/>
      <c r="D58" s="28"/>
      <c r="E58" s="28"/>
      <c r="F58" s="28"/>
      <c r="G58" s="28"/>
    </row>
    <row r="59" spans="1:7" ht="12.75">
      <c r="A59" s="28"/>
      <c r="B59" s="28"/>
      <c r="C59" s="28"/>
      <c r="D59" s="28"/>
      <c r="E59" s="28"/>
      <c r="F59" s="28"/>
      <c r="G59" s="28"/>
    </row>
    <row r="60" spans="1:7" ht="12.75">
      <c r="A60" s="28"/>
      <c r="B60" s="28"/>
      <c r="C60" s="28"/>
      <c r="D60" s="28"/>
      <c r="E60" s="28"/>
      <c r="F60" s="28"/>
      <c r="G60" s="28"/>
    </row>
    <row r="61" spans="1:7" ht="12.75">
      <c r="A61" s="28"/>
      <c r="B61" s="28"/>
      <c r="C61" s="28"/>
      <c r="D61" s="28"/>
      <c r="E61" s="28"/>
      <c r="F61" s="28"/>
      <c r="G61" s="28"/>
    </row>
    <row r="62" spans="1:7" ht="12.75">
      <c r="A62" s="28"/>
      <c r="B62" s="28"/>
      <c r="C62" s="28"/>
      <c r="D62" s="28"/>
      <c r="E62" s="28"/>
      <c r="F62" s="28"/>
      <c r="G62" s="28"/>
    </row>
    <row r="63" spans="1:7" ht="12.75">
      <c r="A63" s="28"/>
      <c r="B63" s="28"/>
      <c r="C63" s="28"/>
      <c r="D63" s="28"/>
      <c r="E63" s="28"/>
      <c r="F63" s="28"/>
      <c r="G63" s="28"/>
    </row>
    <row r="64" spans="1:7" ht="12.75">
      <c r="A64" s="28"/>
      <c r="B64" s="28"/>
      <c r="C64" s="28"/>
      <c r="D64" s="28"/>
      <c r="E64" s="28"/>
      <c r="F64" s="28"/>
      <c r="G64" s="28"/>
    </row>
    <row r="65" spans="1:7" ht="12.75">
      <c r="A65" s="28"/>
      <c r="B65" s="28"/>
      <c r="C65" s="28"/>
      <c r="D65" s="28"/>
      <c r="E65" s="28"/>
      <c r="F65" s="28"/>
      <c r="G65" s="28"/>
    </row>
  </sheetData>
  <mergeCells count="2">
    <mergeCell ref="H18:H19"/>
    <mergeCell ref="A5:G5"/>
  </mergeCells>
  <printOptions/>
  <pageMargins left="0.7874015748031497" right="0.3937007874015748" top="0.984251968503937" bottom="0.984251968503937" header="0.5118110236220472" footer="0.5118110236220472"/>
  <pageSetup firstPageNumber="20" useFirstPageNumber="1" fitToHeight="1" fitToWidth="1" horizontalDpi="600" verticalDpi="600" orientation="portrait" paperSize="9" scale="71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5" sqref="A5:G5"/>
    </sheetView>
  </sheetViews>
  <sheetFormatPr defaultColWidth="9.00390625" defaultRowHeight="12.75"/>
  <cols>
    <col min="1" max="1" width="46.25390625" style="0" customWidth="1"/>
    <col min="2" max="2" width="7.75390625" style="0" customWidth="1"/>
    <col min="3" max="3" width="8.875" style="0" customWidth="1"/>
    <col min="4" max="4" width="7.875" style="0" customWidth="1"/>
    <col min="5" max="5" width="12.00390625" style="0" customWidth="1"/>
    <col min="6" max="6" width="8.875" style="0" customWidth="1"/>
    <col min="7" max="7" width="11.75390625" style="0" customWidth="1"/>
    <col min="8" max="8" width="15.25390625" style="0" customWidth="1"/>
  </cols>
  <sheetData>
    <row r="1" spans="1:8" ht="15.75" customHeight="1">
      <c r="A1" s="1"/>
      <c r="B1" s="1"/>
      <c r="C1" s="230"/>
      <c r="D1" s="230"/>
      <c r="E1" s="230"/>
      <c r="F1" s="230"/>
      <c r="G1" s="230"/>
      <c r="H1" s="230" t="s">
        <v>7</v>
      </c>
    </row>
    <row r="2" spans="1:8" ht="15.75" customHeight="1">
      <c r="A2" s="1"/>
      <c r="B2" s="1"/>
      <c r="C2" s="230"/>
      <c r="D2" s="230"/>
      <c r="E2" s="230"/>
      <c r="F2" s="230"/>
      <c r="G2" s="230"/>
      <c r="H2" s="230" t="s">
        <v>589</v>
      </c>
    </row>
    <row r="3" spans="1:8" ht="15.75" customHeight="1">
      <c r="A3" s="1"/>
      <c r="B3" s="1"/>
      <c r="C3" s="230"/>
      <c r="D3" s="230"/>
      <c r="E3" s="230"/>
      <c r="F3" s="230"/>
      <c r="G3" s="230"/>
      <c r="H3" s="230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48.75" customHeight="1">
      <c r="A5" s="749" t="s">
        <v>2</v>
      </c>
      <c r="B5" s="749"/>
      <c r="C5" s="749"/>
      <c r="D5" s="749"/>
      <c r="E5" s="749"/>
      <c r="F5" s="749"/>
      <c r="G5" s="749"/>
      <c r="H5" s="1"/>
    </row>
    <row r="6" spans="1:8" ht="15.75">
      <c r="A6" s="2"/>
      <c r="B6" s="2"/>
      <c r="C6" s="2"/>
      <c r="D6" s="2"/>
      <c r="E6" s="2"/>
      <c r="F6" s="2"/>
      <c r="G6" s="1"/>
      <c r="H6" s="1"/>
    </row>
    <row r="7" spans="1:8" ht="16.5" thickBot="1">
      <c r="A7" s="2"/>
      <c r="B7" s="2"/>
      <c r="C7" s="2"/>
      <c r="D7" s="2"/>
      <c r="E7" s="2"/>
      <c r="F7" s="2"/>
      <c r="G7" s="101"/>
      <c r="H7" s="101" t="s">
        <v>575</v>
      </c>
    </row>
    <row r="8" spans="1:8" ht="63.75" thickBot="1">
      <c r="A8" s="29" t="s">
        <v>485</v>
      </c>
      <c r="B8" s="30" t="s">
        <v>486</v>
      </c>
      <c r="C8" s="31" t="s">
        <v>487</v>
      </c>
      <c r="D8" s="31" t="s">
        <v>488</v>
      </c>
      <c r="E8" s="6" t="s">
        <v>606</v>
      </c>
      <c r="F8" s="6" t="s">
        <v>570</v>
      </c>
      <c r="G8" s="6" t="s">
        <v>607</v>
      </c>
      <c r="H8" s="164" t="s">
        <v>590</v>
      </c>
    </row>
    <row r="9" spans="1:8" ht="16.5" thickBot="1">
      <c r="A9" s="218">
        <v>1</v>
      </c>
      <c r="B9" s="219">
        <v>2</v>
      </c>
      <c r="C9" s="219">
        <v>3</v>
      </c>
      <c r="D9" s="220">
        <v>4</v>
      </c>
      <c r="E9" s="221">
        <v>5</v>
      </c>
      <c r="F9" s="222">
        <v>6</v>
      </c>
      <c r="G9" s="221">
        <v>7</v>
      </c>
      <c r="H9" s="223">
        <v>8</v>
      </c>
    </row>
    <row r="10" spans="1:8" ht="110.25">
      <c r="A10" s="72" t="s">
        <v>502</v>
      </c>
      <c r="B10" s="116" t="s">
        <v>503</v>
      </c>
      <c r="C10" s="107" t="s">
        <v>504</v>
      </c>
      <c r="D10" s="116" t="s">
        <v>505</v>
      </c>
      <c r="E10" s="12">
        <v>11671</v>
      </c>
      <c r="F10" s="109">
        <f aca="true" t="shared" si="0" ref="F10:F15">G10-E10</f>
        <v>0</v>
      </c>
      <c r="G10" s="79">
        <v>11671</v>
      </c>
      <c r="H10" s="212"/>
    </row>
    <row r="11" spans="1:8" ht="31.5">
      <c r="A11" s="72" t="s">
        <v>484</v>
      </c>
      <c r="B11" s="34" t="s">
        <v>507</v>
      </c>
      <c r="C11" s="73">
        <v>4500600</v>
      </c>
      <c r="D11" s="34" t="s">
        <v>500</v>
      </c>
      <c r="E11" s="12">
        <v>100.8</v>
      </c>
      <c r="F11" s="109">
        <f t="shared" si="0"/>
        <v>-100.8</v>
      </c>
      <c r="G11" s="79">
        <v>0</v>
      </c>
      <c r="H11" s="797" t="s">
        <v>596</v>
      </c>
    </row>
    <row r="12" spans="1:9" ht="31.5">
      <c r="A12" s="72" t="s">
        <v>484</v>
      </c>
      <c r="B12" s="34" t="s">
        <v>507</v>
      </c>
      <c r="C12" s="180">
        <v>4400200</v>
      </c>
      <c r="D12" s="34" t="s">
        <v>500</v>
      </c>
      <c r="E12" s="12">
        <v>0</v>
      </c>
      <c r="F12" s="109">
        <f t="shared" si="0"/>
        <v>100.8</v>
      </c>
      <c r="G12" s="79">
        <v>100.8</v>
      </c>
      <c r="H12" s="798"/>
      <c r="I12" s="140"/>
    </row>
    <row r="13" spans="1:8" ht="90">
      <c r="A13" s="98" t="s">
        <v>545</v>
      </c>
      <c r="B13" s="63" t="s">
        <v>563</v>
      </c>
      <c r="C13" s="64" t="s">
        <v>564</v>
      </c>
      <c r="D13" s="63" t="s">
        <v>508</v>
      </c>
      <c r="E13" s="55">
        <f>2020+59</f>
        <v>2079</v>
      </c>
      <c r="F13" s="109">
        <f t="shared" si="0"/>
        <v>-2020</v>
      </c>
      <c r="G13" s="83">
        <v>59</v>
      </c>
      <c r="H13" s="166" t="s">
        <v>595</v>
      </c>
    </row>
    <row r="14" spans="1:8" ht="48" thickBot="1">
      <c r="A14" s="98" t="s">
        <v>574</v>
      </c>
      <c r="B14" s="34" t="s">
        <v>507</v>
      </c>
      <c r="C14" s="99">
        <v>5222806</v>
      </c>
      <c r="D14" s="34" t="s">
        <v>500</v>
      </c>
      <c r="E14" s="55">
        <v>713</v>
      </c>
      <c r="F14" s="121">
        <f t="shared" si="0"/>
        <v>0</v>
      </c>
      <c r="G14" s="83">
        <v>713</v>
      </c>
      <c r="H14" s="167"/>
    </row>
    <row r="15" spans="1:8" ht="16.5" thickBot="1">
      <c r="A15" s="36"/>
      <c r="B15" s="37"/>
      <c r="C15" s="38"/>
      <c r="D15" s="37"/>
      <c r="E15" s="39">
        <f>SUM(E10:E14)</f>
        <v>14563.8</v>
      </c>
      <c r="F15" s="93">
        <f t="shared" si="0"/>
        <v>-2020</v>
      </c>
      <c r="G15" s="139">
        <f>SUM(G10:G14)</f>
        <v>12543.8</v>
      </c>
      <c r="H15" s="168"/>
    </row>
    <row r="16" spans="1:8" ht="15.75">
      <c r="A16" s="2"/>
      <c r="B16" s="2"/>
      <c r="C16" s="2"/>
      <c r="D16" s="2"/>
      <c r="E16" s="2"/>
      <c r="F16" s="2"/>
      <c r="G16" s="1"/>
      <c r="H16" s="1"/>
    </row>
    <row r="17" spans="1:8" ht="15.75">
      <c r="A17" s="2"/>
      <c r="B17" s="2"/>
      <c r="C17" s="2"/>
      <c r="D17" s="2"/>
      <c r="E17" s="2"/>
      <c r="F17" s="2"/>
      <c r="G17" s="1"/>
      <c r="H17" s="1"/>
    </row>
    <row r="18" spans="1:7" ht="15.75">
      <c r="A18" s="2"/>
      <c r="B18" s="2"/>
      <c r="C18" s="2"/>
      <c r="D18" s="2"/>
      <c r="E18" s="2"/>
      <c r="F18" s="2"/>
      <c r="G18" s="40"/>
    </row>
    <row r="19" spans="1:6" ht="15.75">
      <c r="A19" s="2"/>
      <c r="B19" s="2"/>
      <c r="C19" s="2"/>
      <c r="D19" s="2"/>
      <c r="E19" s="2"/>
      <c r="F19" s="2"/>
    </row>
    <row r="20" spans="1:6" ht="15.75">
      <c r="A20" s="2"/>
      <c r="B20" s="2"/>
      <c r="C20" s="2"/>
      <c r="D20" s="2"/>
      <c r="E20" s="2"/>
      <c r="F20" s="2"/>
    </row>
    <row r="21" spans="1:6" ht="15.75">
      <c r="A21" s="2"/>
      <c r="B21" s="2"/>
      <c r="C21" s="2"/>
      <c r="D21" s="2"/>
      <c r="E21" s="2"/>
      <c r="F21" s="2"/>
    </row>
    <row r="22" spans="1:6" ht="15.75">
      <c r="A22" s="2"/>
      <c r="B22" s="2"/>
      <c r="C22" s="2"/>
      <c r="D22" s="2"/>
      <c r="E22" s="2"/>
      <c r="F22" s="2"/>
    </row>
    <row r="23" spans="1:6" ht="15.75">
      <c r="A23" s="2"/>
      <c r="B23" s="2"/>
      <c r="C23" s="2"/>
      <c r="D23" s="2"/>
      <c r="E23" s="2"/>
      <c r="F23" s="2"/>
    </row>
    <row r="24" spans="1:6" ht="15.75">
      <c r="A24" s="2"/>
      <c r="B24" s="2"/>
      <c r="C24" s="2"/>
      <c r="D24" s="2"/>
      <c r="E24" s="2"/>
      <c r="F24" s="2"/>
    </row>
    <row r="25" spans="1:6" ht="15.75">
      <c r="A25" s="2"/>
      <c r="B25" s="2"/>
      <c r="C25" s="2"/>
      <c r="D25" s="2"/>
      <c r="E25" s="2"/>
      <c r="F25" s="2"/>
    </row>
    <row r="26" spans="1:6" ht="15.75">
      <c r="A26" s="2"/>
      <c r="B26" s="2"/>
      <c r="C26" s="2"/>
      <c r="D26" s="2"/>
      <c r="E26" s="2"/>
      <c r="F26" s="2"/>
    </row>
    <row r="27" spans="1:6" ht="15.75">
      <c r="A27" s="2"/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/>
      <c r="B29" s="2"/>
      <c r="C29" s="2"/>
      <c r="D29" s="2"/>
      <c r="E29" s="2"/>
      <c r="F29" s="2"/>
    </row>
    <row r="30" spans="1:6" ht="15.75">
      <c r="A30" s="2"/>
      <c r="B30" s="2"/>
      <c r="C30" s="2"/>
      <c r="D30" s="2"/>
      <c r="E30" s="2"/>
      <c r="F30" s="2"/>
    </row>
    <row r="31" spans="1:6" ht="15.75">
      <c r="A31" s="2"/>
      <c r="B31" s="2"/>
      <c r="C31" s="2"/>
      <c r="D31" s="2"/>
      <c r="E31" s="2"/>
      <c r="F31" s="2"/>
    </row>
    <row r="32" spans="1:6" ht="15.75">
      <c r="A32" s="2"/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/>
      <c r="B34" s="2"/>
      <c r="C34" s="2"/>
      <c r="D34" s="2"/>
      <c r="E34" s="2"/>
      <c r="F34" s="2"/>
    </row>
    <row r="35" spans="1:6" ht="15.75">
      <c r="A35" s="2"/>
      <c r="B35" s="2"/>
      <c r="C35" s="2"/>
      <c r="D35" s="2"/>
      <c r="E35" s="2"/>
      <c r="F35" s="2"/>
    </row>
  </sheetData>
  <mergeCells count="2">
    <mergeCell ref="H11:H12"/>
    <mergeCell ref="A5:G5"/>
  </mergeCells>
  <printOptions/>
  <pageMargins left="0.75" right="0.75" top="1" bottom="1" header="0.5" footer="0.5"/>
  <pageSetup firstPageNumber="21" useFirstPageNumber="1" horizontalDpi="600" verticalDpi="600" orientation="portrait" paperSize="9" scale="70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B1">
      <selection activeCell="K1" sqref="K1"/>
    </sheetView>
  </sheetViews>
  <sheetFormatPr defaultColWidth="9.00390625" defaultRowHeight="12.75"/>
  <cols>
    <col min="1" max="1" width="43.875" style="0" customWidth="1"/>
    <col min="3" max="3" width="9.875" style="0" customWidth="1"/>
    <col min="4" max="5" width="10.875" style="0" customWidth="1"/>
    <col min="6" max="6" width="9.00390625" style="0" customWidth="1"/>
    <col min="7" max="7" width="14.625" style="0" customWidth="1"/>
    <col min="8" max="8" width="14.25390625" style="0" customWidth="1"/>
    <col min="9" max="9" width="8.875" style="0" customWidth="1"/>
    <col min="10" max="10" width="13.625" style="0" customWidth="1"/>
    <col min="11" max="11" width="18.25390625" style="0" customWidth="1"/>
  </cols>
  <sheetData>
    <row r="1" spans="1:11" ht="15.75" customHeight="1">
      <c r="A1" s="1"/>
      <c r="B1" s="1"/>
      <c r="C1" s="101"/>
      <c r="D1" s="101"/>
      <c r="E1" s="101"/>
      <c r="F1" s="101"/>
      <c r="G1" s="101"/>
      <c r="H1" s="101"/>
      <c r="I1" s="101"/>
      <c r="J1" s="230"/>
      <c r="K1" s="230" t="s">
        <v>8</v>
      </c>
    </row>
    <row r="2" spans="1:11" ht="18" customHeight="1">
      <c r="A2" s="1"/>
      <c r="B2" s="1"/>
      <c r="C2" s="101"/>
      <c r="D2" s="101"/>
      <c r="E2" s="101"/>
      <c r="F2" s="101"/>
      <c r="G2" s="101"/>
      <c r="H2" s="101"/>
      <c r="I2" s="101"/>
      <c r="J2" s="230"/>
      <c r="K2" s="230" t="s">
        <v>589</v>
      </c>
    </row>
    <row r="3" spans="1:11" ht="18.75" customHeight="1">
      <c r="A3" s="1"/>
      <c r="B3" s="1"/>
      <c r="C3" s="101"/>
      <c r="D3" s="101"/>
      <c r="E3" s="101"/>
      <c r="F3" s="101"/>
      <c r="G3" s="101"/>
      <c r="H3" s="101"/>
      <c r="I3" s="101"/>
      <c r="J3" s="230"/>
      <c r="K3" s="230"/>
    </row>
    <row r="4" spans="1:11" ht="42.75" customHeight="1">
      <c r="A4" s="793" t="s">
        <v>0</v>
      </c>
      <c r="B4" s="794"/>
      <c r="C4" s="794"/>
      <c r="D4" s="794"/>
      <c r="E4" s="794"/>
      <c r="F4" s="794"/>
      <c r="G4" s="794"/>
      <c r="H4" s="794"/>
      <c r="I4" s="794"/>
      <c r="J4" s="794"/>
      <c r="K4" s="1"/>
    </row>
    <row r="5" spans="1:11" ht="26.25" customHeight="1" thickBot="1">
      <c r="A5" s="104"/>
      <c r="B5" s="105"/>
      <c r="C5" s="105"/>
      <c r="D5" s="105"/>
      <c r="E5" s="105"/>
      <c r="F5" s="105"/>
      <c r="G5" s="105"/>
      <c r="H5" s="105"/>
      <c r="I5" s="105"/>
      <c r="J5" s="101"/>
      <c r="K5" s="101" t="s">
        <v>575</v>
      </c>
    </row>
    <row r="6" spans="1:11" ht="16.5" thickBot="1">
      <c r="A6" s="119"/>
      <c r="B6" s="119"/>
      <c r="C6" s="119"/>
      <c r="D6" s="117"/>
      <c r="E6" s="799" t="s">
        <v>571</v>
      </c>
      <c r="F6" s="800"/>
      <c r="G6" s="801"/>
      <c r="H6" s="799" t="s">
        <v>572</v>
      </c>
      <c r="I6" s="800"/>
      <c r="J6" s="801"/>
      <c r="K6" s="179"/>
    </row>
    <row r="7" spans="1:11" ht="62.25" customHeight="1" thickBot="1">
      <c r="A7" s="120" t="s">
        <v>485</v>
      </c>
      <c r="B7" s="120" t="s">
        <v>486</v>
      </c>
      <c r="C7" s="120" t="s">
        <v>487</v>
      </c>
      <c r="D7" s="118" t="s">
        <v>488</v>
      </c>
      <c r="E7" s="6" t="s">
        <v>606</v>
      </c>
      <c r="F7" s="6" t="s">
        <v>570</v>
      </c>
      <c r="G7" s="6" t="s">
        <v>607</v>
      </c>
      <c r="H7" s="6" t="s">
        <v>606</v>
      </c>
      <c r="I7" s="6" t="s">
        <v>570</v>
      </c>
      <c r="J7" s="6" t="s">
        <v>607</v>
      </c>
      <c r="K7" s="181" t="s">
        <v>590</v>
      </c>
    </row>
    <row r="8" spans="1:11" ht="15.75" customHeight="1" thickBot="1">
      <c r="A8" s="118" t="s">
        <v>489</v>
      </c>
      <c r="B8" s="129">
        <v>1</v>
      </c>
      <c r="C8" s="120">
        <v>2</v>
      </c>
      <c r="D8" s="118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4">
        <v>9</v>
      </c>
      <c r="K8" s="44">
        <v>10</v>
      </c>
    </row>
    <row r="9" spans="1:11" ht="110.25">
      <c r="A9" s="216" t="s">
        <v>577</v>
      </c>
      <c r="B9" s="213">
        <v>1003</v>
      </c>
      <c r="C9" s="207">
        <v>5222708</v>
      </c>
      <c r="D9" s="208" t="s">
        <v>497</v>
      </c>
      <c r="E9" s="130">
        <v>0</v>
      </c>
      <c r="F9" s="209">
        <f>G9-E9</f>
        <v>17333.9</v>
      </c>
      <c r="G9" s="130">
        <v>17333.9</v>
      </c>
      <c r="H9" s="130">
        <v>0</v>
      </c>
      <c r="I9" s="209">
        <f>J9-H9</f>
        <v>13000.5</v>
      </c>
      <c r="J9" s="176">
        <v>13000.5</v>
      </c>
      <c r="K9" s="210" t="s">
        <v>603</v>
      </c>
    </row>
    <row r="10" spans="1:11" ht="102">
      <c r="A10" s="161" t="s">
        <v>578</v>
      </c>
      <c r="B10" s="34" t="s">
        <v>576</v>
      </c>
      <c r="C10" s="127">
        <v>5225700</v>
      </c>
      <c r="D10" s="128" t="s">
        <v>508</v>
      </c>
      <c r="E10" s="214">
        <v>0</v>
      </c>
      <c r="F10" s="84">
        <f>G10-E10</f>
        <v>363.2</v>
      </c>
      <c r="G10" s="214">
        <v>363.2</v>
      </c>
      <c r="H10" s="214">
        <v>0</v>
      </c>
      <c r="I10" s="84">
        <f>J10-H10</f>
        <v>343.2</v>
      </c>
      <c r="J10" s="215">
        <v>343.2</v>
      </c>
      <c r="K10" s="217" t="s">
        <v>599</v>
      </c>
    </row>
    <row r="11" spans="1:11" ht="47.25">
      <c r="A11" s="122" t="s">
        <v>569</v>
      </c>
      <c r="B11" s="116" t="s">
        <v>540</v>
      </c>
      <c r="C11" s="107" t="s">
        <v>509</v>
      </c>
      <c r="D11" s="211" t="s">
        <v>508</v>
      </c>
      <c r="E11" s="124" t="s">
        <v>461</v>
      </c>
      <c r="F11" s="124">
        <f>G11-E11</f>
        <v>0</v>
      </c>
      <c r="G11" s="124" t="s">
        <v>461</v>
      </c>
      <c r="H11" s="56">
        <v>4888.2</v>
      </c>
      <c r="I11" s="124">
        <f>J11-H11</f>
        <v>0</v>
      </c>
      <c r="J11" s="177">
        <v>4888.2</v>
      </c>
      <c r="K11" s="212"/>
    </row>
    <row r="12" spans="1:11" ht="63">
      <c r="A12" s="45" t="s">
        <v>510</v>
      </c>
      <c r="B12" s="34" t="s">
        <v>540</v>
      </c>
      <c r="C12" s="33" t="s">
        <v>511</v>
      </c>
      <c r="D12" s="85" t="s">
        <v>508</v>
      </c>
      <c r="E12" s="55">
        <v>3887</v>
      </c>
      <c r="F12" s="124">
        <f aca="true" t="shared" si="0" ref="F12:F37">G12-E12</f>
        <v>0</v>
      </c>
      <c r="G12" s="55">
        <v>3887</v>
      </c>
      <c r="H12" s="55">
        <v>3887</v>
      </c>
      <c r="I12" s="124">
        <f aca="true" t="shared" si="1" ref="I12:I37">J12-H12</f>
        <v>0</v>
      </c>
      <c r="J12" s="70">
        <v>3887</v>
      </c>
      <c r="K12" s="175"/>
    </row>
    <row r="13" spans="1:11" ht="63">
      <c r="A13" s="45" t="s">
        <v>512</v>
      </c>
      <c r="B13" s="34" t="s">
        <v>540</v>
      </c>
      <c r="C13" s="33" t="s">
        <v>513</v>
      </c>
      <c r="D13" s="85" t="s">
        <v>508</v>
      </c>
      <c r="E13" s="35">
        <v>984.1</v>
      </c>
      <c r="F13" s="124">
        <f t="shared" si="0"/>
        <v>0</v>
      </c>
      <c r="G13" s="35">
        <v>984.1</v>
      </c>
      <c r="H13" s="35">
        <v>984.1</v>
      </c>
      <c r="I13" s="124">
        <f t="shared" si="1"/>
        <v>0</v>
      </c>
      <c r="J13" s="113">
        <v>984.1</v>
      </c>
      <c r="K13" s="170"/>
    </row>
    <row r="14" spans="1:13" ht="112.5" customHeight="1">
      <c r="A14" s="45" t="s">
        <v>514</v>
      </c>
      <c r="B14" s="34" t="s">
        <v>515</v>
      </c>
      <c r="C14" s="33" t="s">
        <v>516</v>
      </c>
      <c r="D14" s="85" t="s">
        <v>517</v>
      </c>
      <c r="E14" s="89">
        <v>3500</v>
      </c>
      <c r="F14" s="124">
        <f t="shared" si="0"/>
        <v>0</v>
      </c>
      <c r="G14" s="89">
        <v>3500</v>
      </c>
      <c r="H14" s="89">
        <v>3500</v>
      </c>
      <c r="I14" s="124">
        <f t="shared" si="1"/>
        <v>0</v>
      </c>
      <c r="J14" s="147">
        <v>3500</v>
      </c>
      <c r="K14" s="170"/>
      <c r="M14" s="40"/>
    </row>
    <row r="15" spans="1:11" ht="48" customHeight="1">
      <c r="A15" s="45" t="s">
        <v>518</v>
      </c>
      <c r="B15" s="34" t="s">
        <v>519</v>
      </c>
      <c r="C15" s="33" t="s">
        <v>509</v>
      </c>
      <c r="D15" s="85" t="s">
        <v>508</v>
      </c>
      <c r="E15" s="84" t="s">
        <v>479</v>
      </c>
      <c r="F15" s="124">
        <f t="shared" si="0"/>
        <v>0</v>
      </c>
      <c r="G15" s="84" t="s">
        <v>479</v>
      </c>
      <c r="H15" s="55">
        <v>10909.9</v>
      </c>
      <c r="I15" s="124">
        <f t="shared" si="1"/>
        <v>0</v>
      </c>
      <c r="J15" s="70">
        <v>10909.9</v>
      </c>
      <c r="K15" s="170"/>
    </row>
    <row r="16" spans="1:11" ht="64.5" customHeight="1">
      <c r="A16" s="45" t="s">
        <v>520</v>
      </c>
      <c r="B16" s="34" t="s">
        <v>540</v>
      </c>
      <c r="C16" s="33" t="s">
        <v>509</v>
      </c>
      <c r="D16" s="85" t="s">
        <v>508</v>
      </c>
      <c r="E16" s="84" t="s">
        <v>462</v>
      </c>
      <c r="F16" s="124">
        <f t="shared" si="0"/>
        <v>0</v>
      </c>
      <c r="G16" s="84" t="s">
        <v>462</v>
      </c>
      <c r="H16" s="55">
        <v>2170.3</v>
      </c>
      <c r="I16" s="124">
        <f t="shared" si="1"/>
        <v>0</v>
      </c>
      <c r="J16" s="70">
        <v>2170.3</v>
      </c>
      <c r="K16" s="170"/>
    </row>
    <row r="17" spans="1:11" ht="110.25">
      <c r="A17" s="45" t="s">
        <v>549</v>
      </c>
      <c r="B17" s="34" t="s">
        <v>540</v>
      </c>
      <c r="C17" s="33" t="s">
        <v>521</v>
      </c>
      <c r="D17" s="85" t="s">
        <v>508</v>
      </c>
      <c r="E17" s="55">
        <v>11</v>
      </c>
      <c r="F17" s="124">
        <f t="shared" si="0"/>
        <v>0</v>
      </c>
      <c r="G17" s="55">
        <v>11</v>
      </c>
      <c r="H17" s="55">
        <v>11</v>
      </c>
      <c r="I17" s="124">
        <f t="shared" si="1"/>
        <v>0</v>
      </c>
      <c r="J17" s="70">
        <v>11</v>
      </c>
      <c r="K17" s="175"/>
    </row>
    <row r="18" spans="1:11" ht="47.25">
      <c r="A18" s="45" t="s">
        <v>466</v>
      </c>
      <c r="B18" s="34" t="s">
        <v>522</v>
      </c>
      <c r="C18" s="33" t="s">
        <v>523</v>
      </c>
      <c r="D18" s="85" t="s">
        <v>500</v>
      </c>
      <c r="E18" s="84">
        <v>410318</v>
      </c>
      <c r="F18" s="124">
        <f t="shared" si="0"/>
        <v>0</v>
      </c>
      <c r="G18" s="84">
        <v>410318</v>
      </c>
      <c r="H18" s="55">
        <v>409388</v>
      </c>
      <c r="I18" s="124">
        <f t="shared" si="1"/>
        <v>0</v>
      </c>
      <c r="J18" s="70">
        <v>409388</v>
      </c>
      <c r="K18" s="170"/>
    </row>
    <row r="19" spans="1:11" ht="45.75" customHeight="1">
      <c r="A19" s="45" t="s">
        <v>524</v>
      </c>
      <c r="B19" s="34" t="s">
        <v>522</v>
      </c>
      <c r="C19" s="33" t="s">
        <v>523</v>
      </c>
      <c r="D19" s="85" t="s">
        <v>500</v>
      </c>
      <c r="E19" s="84">
        <v>36728</v>
      </c>
      <c r="F19" s="124">
        <f t="shared" si="0"/>
        <v>0</v>
      </c>
      <c r="G19" s="84">
        <v>36728</v>
      </c>
      <c r="H19" s="55">
        <v>36677</v>
      </c>
      <c r="I19" s="124">
        <f t="shared" si="1"/>
        <v>0</v>
      </c>
      <c r="J19" s="70">
        <v>36677</v>
      </c>
      <c r="K19" s="170"/>
    </row>
    <row r="20" spans="1:11" ht="63.75" customHeight="1">
      <c r="A20" s="45" t="s">
        <v>465</v>
      </c>
      <c r="B20" s="34" t="s">
        <v>522</v>
      </c>
      <c r="C20" s="33" t="s">
        <v>525</v>
      </c>
      <c r="D20" s="85" t="s">
        <v>500</v>
      </c>
      <c r="E20" s="84">
        <v>1521</v>
      </c>
      <c r="F20" s="124">
        <f t="shared" si="0"/>
        <v>0</v>
      </c>
      <c r="G20" s="84">
        <v>1521</v>
      </c>
      <c r="H20" s="55">
        <v>1521</v>
      </c>
      <c r="I20" s="124">
        <f t="shared" si="1"/>
        <v>0</v>
      </c>
      <c r="J20" s="70">
        <v>1521</v>
      </c>
      <c r="K20" s="170"/>
    </row>
    <row r="21" spans="1:11" ht="47.25">
      <c r="A21" s="45" t="s">
        <v>526</v>
      </c>
      <c r="B21" s="34" t="s">
        <v>494</v>
      </c>
      <c r="C21" s="33" t="s">
        <v>495</v>
      </c>
      <c r="D21" s="85" t="s">
        <v>508</v>
      </c>
      <c r="E21" s="84" t="s">
        <v>551</v>
      </c>
      <c r="F21" s="124">
        <f t="shared" si="0"/>
        <v>0</v>
      </c>
      <c r="G21" s="84" t="s">
        <v>551</v>
      </c>
      <c r="H21" s="55">
        <v>8120.3</v>
      </c>
      <c r="I21" s="124">
        <f t="shared" si="1"/>
        <v>0</v>
      </c>
      <c r="J21" s="70">
        <v>8120.3</v>
      </c>
      <c r="K21" s="170"/>
    </row>
    <row r="22" spans="1:11" ht="94.5">
      <c r="A22" s="45" t="s">
        <v>552</v>
      </c>
      <c r="B22" s="34" t="s">
        <v>507</v>
      </c>
      <c r="C22" s="94" t="s">
        <v>605</v>
      </c>
      <c r="D22" s="33" t="s">
        <v>508</v>
      </c>
      <c r="E22" s="55">
        <v>85.3</v>
      </c>
      <c r="F22" s="124">
        <f>G22-E22</f>
        <v>-85.3</v>
      </c>
      <c r="G22" s="55">
        <v>0</v>
      </c>
      <c r="H22" s="55">
        <v>90.4</v>
      </c>
      <c r="I22" s="124">
        <f>J22-H22</f>
        <v>-90.4</v>
      </c>
      <c r="J22" s="70">
        <v>0</v>
      </c>
      <c r="K22" s="789" t="s">
        <v>602</v>
      </c>
    </row>
    <row r="23" spans="1:11" ht="94.5">
      <c r="A23" s="45" t="s">
        <v>552</v>
      </c>
      <c r="B23" s="34" t="s">
        <v>540</v>
      </c>
      <c r="C23" s="94" t="s">
        <v>509</v>
      </c>
      <c r="D23" s="33" t="s">
        <v>508</v>
      </c>
      <c r="E23" s="55">
        <v>0</v>
      </c>
      <c r="F23" s="124">
        <f t="shared" si="0"/>
        <v>85.3</v>
      </c>
      <c r="G23" s="55">
        <v>85.3</v>
      </c>
      <c r="H23" s="55">
        <v>0</v>
      </c>
      <c r="I23" s="124">
        <f t="shared" si="1"/>
        <v>90.4</v>
      </c>
      <c r="J23" s="70">
        <v>90.4</v>
      </c>
      <c r="K23" s="795"/>
    </row>
    <row r="24" spans="1:11" ht="45.75" customHeight="1">
      <c r="A24" s="45" t="s">
        <v>474</v>
      </c>
      <c r="B24" s="34" t="s">
        <v>515</v>
      </c>
      <c r="C24" s="33" t="s">
        <v>527</v>
      </c>
      <c r="D24" s="85" t="s">
        <v>500</v>
      </c>
      <c r="E24" s="84" t="s">
        <v>475</v>
      </c>
      <c r="F24" s="124">
        <f t="shared" si="0"/>
        <v>0</v>
      </c>
      <c r="G24" s="84" t="s">
        <v>475</v>
      </c>
      <c r="H24" s="55">
        <v>30487.8</v>
      </c>
      <c r="I24" s="124">
        <f t="shared" si="1"/>
        <v>0</v>
      </c>
      <c r="J24" s="70">
        <v>30487.8</v>
      </c>
      <c r="K24" s="170"/>
    </row>
    <row r="25" spans="1:11" ht="47.25">
      <c r="A25" s="45" t="s">
        <v>472</v>
      </c>
      <c r="B25" s="34" t="s">
        <v>515</v>
      </c>
      <c r="C25" s="33" t="s">
        <v>528</v>
      </c>
      <c r="D25" s="85" t="s">
        <v>500</v>
      </c>
      <c r="E25" s="84" t="s">
        <v>473</v>
      </c>
      <c r="F25" s="124">
        <f t="shared" si="0"/>
        <v>0</v>
      </c>
      <c r="G25" s="84" t="s">
        <v>473</v>
      </c>
      <c r="H25" s="55">
        <v>17716</v>
      </c>
      <c r="I25" s="124">
        <f t="shared" si="1"/>
        <v>0</v>
      </c>
      <c r="J25" s="70">
        <v>17716</v>
      </c>
      <c r="K25" s="170"/>
    </row>
    <row r="26" spans="1:11" ht="157.5" customHeight="1">
      <c r="A26" s="45" t="s">
        <v>478</v>
      </c>
      <c r="B26" s="46" t="s">
        <v>529</v>
      </c>
      <c r="C26" s="791" t="s">
        <v>565</v>
      </c>
      <c r="D26" s="792"/>
      <c r="E26" s="90" t="s">
        <v>539</v>
      </c>
      <c r="F26" s="124">
        <f t="shared" si="0"/>
        <v>0</v>
      </c>
      <c r="G26" s="90" t="s">
        <v>539</v>
      </c>
      <c r="H26" s="55">
        <v>62626.4</v>
      </c>
      <c r="I26" s="124">
        <f t="shared" si="1"/>
        <v>0</v>
      </c>
      <c r="J26" s="70">
        <v>62626.4</v>
      </c>
      <c r="K26" s="170"/>
    </row>
    <row r="27" spans="1:11" ht="63">
      <c r="A27" s="45" t="s">
        <v>464</v>
      </c>
      <c r="B27" s="34" t="s">
        <v>498</v>
      </c>
      <c r="C27" s="33" t="s">
        <v>530</v>
      </c>
      <c r="D27" s="85" t="s">
        <v>490</v>
      </c>
      <c r="E27" s="84">
        <v>503</v>
      </c>
      <c r="F27" s="124">
        <f t="shared" si="0"/>
        <v>0</v>
      </c>
      <c r="G27" s="84">
        <v>503</v>
      </c>
      <c r="H27" s="55">
        <v>267</v>
      </c>
      <c r="I27" s="124">
        <f t="shared" si="1"/>
        <v>0</v>
      </c>
      <c r="J27" s="70">
        <v>267</v>
      </c>
      <c r="K27" s="170"/>
    </row>
    <row r="28" spans="1:11" ht="94.5">
      <c r="A28" s="48" t="s">
        <v>531</v>
      </c>
      <c r="B28" s="32" t="s">
        <v>515</v>
      </c>
      <c r="C28" s="49" t="s">
        <v>532</v>
      </c>
      <c r="D28" s="86" t="s">
        <v>517</v>
      </c>
      <c r="E28" s="91" t="s">
        <v>471</v>
      </c>
      <c r="F28" s="124">
        <f t="shared" si="0"/>
        <v>0</v>
      </c>
      <c r="G28" s="91" t="s">
        <v>471</v>
      </c>
      <c r="H28" s="55">
        <v>4298.5</v>
      </c>
      <c r="I28" s="124">
        <f t="shared" si="1"/>
        <v>0</v>
      </c>
      <c r="J28" s="70">
        <v>4298.5</v>
      </c>
      <c r="K28" s="170"/>
    </row>
    <row r="29" spans="1:11" ht="141.75">
      <c r="A29" s="45" t="s">
        <v>566</v>
      </c>
      <c r="B29" s="34" t="s">
        <v>498</v>
      </c>
      <c r="C29" s="71" t="s">
        <v>530</v>
      </c>
      <c r="D29" s="97" t="s">
        <v>490</v>
      </c>
      <c r="E29" s="84">
        <v>1492</v>
      </c>
      <c r="F29" s="124">
        <f t="shared" si="0"/>
        <v>0</v>
      </c>
      <c r="G29" s="84">
        <v>1492</v>
      </c>
      <c r="H29" s="56">
        <v>1492</v>
      </c>
      <c r="I29" s="124">
        <f t="shared" si="1"/>
        <v>0</v>
      </c>
      <c r="J29" s="177">
        <v>1492</v>
      </c>
      <c r="K29" s="170"/>
    </row>
    <row r="30" spans="1:11" ht="116.25" customHeight="1">
      <c r="A30" s="48" t="s">
        <v>567</v>
      </c>
      <c r="B30" s="32" t="s">
        <v>529</v>
      </c>
      <c r="C30" s="49" t="s">
        <v>533</v>
      </c>
      <c r="D30" s="86" t="s">
        <v>517</v>
      </c>
      <c r="E30" s="91">
        <v>16972</v>
      </c>
      <c r="F30" s="124">
        <f t="shared" si="0"/>
        <v>0</v>
      </c>
      <c r="G30" s="91">
        <v>16972</v>
      </c>
      <c r="H30" s="55">
        <v>18663</v>
      </c>
      <c r="I30" s="124">
        <f t="shared" si="1"/>
        <v>0</v>
      </c>
      <c r="J30" s="70">
        <v>18663</v>
      </c>
      <c r="K30" s="170"/>
    </row>
    <row r="31" spans="1:11" ht="66" customHeight="1">
      <c r="A31" s="45" t="s">
        <v>476</v>
      </c>
      <c r="B31" s="34" t="s">
        <v>529</v>
      </c>
      <c r="C31" s="33" t="s">
        <v>534</v>
      </c>
      <c r="D31" s="85" t="s">
        <v>517</v>
      </c>
      <c r="E31" s="84" t="s">
        <v>477</v>
      </c>
      <c r="F31" s="124">
        <f t="shared" si="0"/>
        <v>0</v>
      </c>
      <c r="G31" s="84" t="s">
        <v>477</v>
      </c>
      <c r="H31" s="55">
        <v>607.7</v>
      </c>
      <c r="I31" s="124">
        <f t="shared" si="1"/>
        <v>0</v>
      </c>
      <c r="J31" s="70">
        <v>607.7</v>
      </c>
      <c r="K31" s="170"/>
    </row>
    <row r="32" spans="1:11" ht="47.25">
      <c r="A32" s="45" t="s">
        <v>467</v>
      </c>
      <c r="B32" s="46" t="s">
        <v>522</v>
      </c>
      <c r="C32" s="47" t="s">
        <v>523</v>
      </c>
      <c r="D32" s="85" t="s">
        <v>500</v>
      </c>
      <c r="E32" s="84">
        <v>880</v>
      </c>
      <c r="F32" s="124">
        <f t="shared" si="0"/>
        <v>0</v>
      </c>
      <c r="G32" s="84">
        <v>880</v>
      </c>
      <c r="H32" s="55">
        <v>934</v>
      </c>
      <c r="I32" s="124">
        <f t="shared" si="1"/>
        <v>0</v>
      </c>
      <c r="J32" s="70">
        <v>934</v>
      </c>
      <c r="K32" s="170"/>
    </row>
    <row r="33" spans="1:11" ht="94.5">
      <c r="A33" s="45" t="s">
        <v>470</v>
      </c>
      <c r="B33" s="34" t="s">
        <v>536</v>
      </c>
      <c r="C33" s="33" t="s">
        <v>537</v>
      </c>
      <c r="D33" s="85" t="s">
        <v>500</v>
      </c>
      <c r="E33" s="84" t="s">
        <v>554</v>
      </c>
      <c r="F33" s="124">
        <f t="shared" si="0"/>
        <v>0</v>
      </c>
      <c r="G33" s="84" t="s">
        <v>554</v>
      </c>
      <c r="H33" s="55">
        <v>6095</v>
      </c>
      <c r="I33" s="124">
        <f t="shared" si="1"/>
        <v>0</v>
      </c>
      <c r="J33" s="70">
        <v>6095</v>
      </c>
      <c r="K33" s="170"/>
    </row>
    <row r="34" spans="1:11" ht="94.5">
      <c r="A34" s="45" t="s">
        <v>468</v>
      </c>
      <c r="B34" s="34" t="s">
        <v>536</v>
      </c>
      <c r="C34" s="33" t="s">
        <v>553</v>
      </c>
      <c r="D34" s="85" t="s">
        <v>500</v>
      </c>
      <c r="E34" s="84" t="s">
        <v>469</v>
      </c>
      <c r="F34" s="124">
        <f t="shared" si="0"/>
        <v>0</v>
      </c>
      <c r="G34" s="84" t="s">
        <v>469</v>
      </c>
      <c r="H34" s="55">
        <v>0</v>
      </c>
      <c r="I34" s="124">
        <f t="shared" si="1"/>
        <v>0</v>
      </c>
      <c r="J34" s="70">
        <v>0</v>
      </c>
      <c r="K34" s="170"/>
    </row>
    <row r="35" spans="1:11" ht="78.75">
      <c r="A35" s="45" t="s">
        <v>480</v>
      </c>
      <c r="B35" s="34" t="s">
        <v>481</v>
      </c>
      <c r="C35" s="49" t="s">
        <v>482</v>
      </c>
      <c r="D35" s="86" t="s">
        <v>508</v>
      </c>
      <c r="E35" s="84" t="s">
        <v>542</v>
      </c>
      <c r="F35" s="124">
        <f t="shared" si="0"/>
        <v>0</v>
      </c>
      <c r="G35" s="84" t="s">
        <v>542</v>
      </c>
      <c r="H35" s="55">
        <v>0</v>
      </c>
      <c r="I35" s="124">
        <f t="shared" si="1"/>
        <v>0</v>
      </c>
      <c r="J35" s="70">
        <v>0</v>
      </c>
      <c r="K35" s="170"/>
    </row>
    <row r="36" spans="1:11" ht="63.75" thickBot="1">
      <c r="A36" s="48" t="s">
        <v>463</v>
      </c>
      <c r="B36" s="32" t="s">
        <v>540</v>
      </c>
      <c r="C36" s="49" t="s">
        <v>560</v>
      </c>
      <c r="D36" s="86" t="s">
        <v>508</v>
      </c>
      <c r="E36" s="91" t="s">
        <v>541</v>
      </c>
      <c r="F36" s="125">
        <f t="shared" si="0"/>
        <v>0</v>
      </c>
      <c r="G36" s="91" t="s">
        <v>541</v>
      </c>
      <c r="H36" s="35">
        <v>653.4</v>
      </c>
      <c r="I36" s="125">
        <f t="shared" si="1"/>
        <v>0</v>
      </c>
      <c r="J36" s="113">
        <v>653.4</v>
      </c>
      <c r="K36" s="167"/>
    </row>
    <row r="37" spans="1:11" ht="16.5" thickBot="1">
      <c r="A37" s="50" t="s">
        <v>538</v>
      </c>
      <c r="B37" s="51" t="s">
        <v>506</v>
      </c>
      <c r="C37" s="52" t="s">
        <v>506</v>
      </c>
      <c r="D37" s="87" t="s">
        <v>506</v>
      </c>
      <c r="E37" s="93">
        <f>E11+E12+E13+E14+E15+E16+E17+E18+E19+E20+E21+E24+E25+E26+E27+E28+E29+E30+E31+E32+E33+E34+E35+E36+E23+E9+E10+E22</f>
        <v>623368.9</v>
      </c>
      <c r="F37" s="93">
        <f t="shared" si="0"/>
        <v>17697.099999999977</v>
      </c>
      <c r="G37" s="93">
        <f>G11+G12+G13+G14+G15+G16+G17+G18+G19+G20+G21+G24+G25+G26+G27+G28+G29+G30+G31+G32+G33+G34+G35+G36+G23+G9+G10+G22</f>
        <v>641066</v>
      </c>
      <c r="H37" s="93">
        <f>H11+H12+H13+H14+H15+H16+H17+H18+H19+H20+H21+H24+H25+H26+H27+H28+H29+H30+H31+H32+H33+H34+H35+H36+H23+H9+H10+H22</f>
        <v>625988</v>
      </c>
      <c r="I37" s="93">
        <f t="shared" si="1"/>
        <v>13343.699999999953</v>
      </c>
      <c r="J37" s="93">
        <f>J11+J12+J13+J14+J15+J16+J17+J18+J19+J20+J21+J24+J25+J26+J27+J28+J29+J30+J31+J32+J33+J34+J35+J36+J23+J9+J10+J22</f>
        <v>639331.7</v>
      </c>
      <c r="K37" s="168"/>
    </row>
    <row r="38" spans="1:10" ht="15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5"/>
    </row>
    <row r="41" spans="1:10" ht="15.75">
      <c r="A41" s="2"/>
      <c r="B41" s="2"/>
      <c r="C41" s="2"/>
      <c r="D41" s="2"/>
      <c r="E41" s="2"/>
      <c r="F41" s="2"/>
      <c r="G41" s="2"/>
      <c r="H41" s="2"/>
      <c r="I41" s="2"/>
      <c r="J41" s="53"/>
    </row>
    <row r="42" spans="1:10" ht="15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.75">
      <c r="A44" s="92"/>
      <c r="B44" s="2"/>
      <c r="C44" s="2"/>
      <c r="D44" s="2"/>
      <c r="E44" s="2"/>
      <c r="F44" s="2"/>
      <c r="G44" s="2"/>
      <c r="H44" s="2"/>
      <c r="I44" s="2"/>
      <c r="J44" s="2"/>
    </row>
    <row r="45" spans="1:10" ht="15.75">
      <c r="A45" s="2"/>
      <c r="B45" s="2"/>
      <c r="C45" s="2"/>
      <c r="D45" s="2"/>
      <c r="E45" s="2"/>
      <c r="F45" s="2"/>
      <c r="G45" s="2"/>
      <c r="H45" s="2"/>
      <c r="I45" s="2"/>
      <c r="J45" s="1"/>
    </row>
    <row r="46" spans="1:10" ht="15.75">
      <c r="A46" s="2"/>
      <c r="B46" s="2"/>
      <c r="C46" s="2"/>
      <c r="D46" s="2"/>
      <c r="E46" s="2"/>
      <c r="F46" s="2"/>
      <c r="G46" s="2"/>
      <c r="H46" s="2"/>
      <c r="I46" s="2"/>
      <c r="J46" s="1"/>
    </row>
    <row r="47" spans="1:10" ht="15.75">
      <c r="A47" s="2"/>
      <c r="B47" s="2"/>
      <c r="C47" s="2"/>
      <c r="D47" s="2"/>
      <c r="E47" s="2"/>
      <c r="F47" s="2"/>
      <c r="G47" s="2"/>
      <c r="H47" s="2"/>
      <c r="I47" s="2"/>
      <c r="J47" s="1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1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1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1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1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1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1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1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1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1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1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1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1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1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1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1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1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1"/>
    </row>
    <row r="65" spans="1:10" ht="15.75">
      <c r="A65" s="2"/>
      <c r="B65" s="2"/>
      <c r="C65" s="2"/>
      <c r="D65" s="2"/>
      <c r="E65" s="2"/>
      <c r="F65" s="2"/>
      <c r="G65" s="2"/>
      <c r="H65" s="2"/>
      <c r="I65" s="2"/>
      <c r="J65" s="1"/>
    </row>
    <row r="66" spans="1:10" ht="15.75">
      <c r="A66" s="2"/>
      <c r="B66" s="2"/>
      <c r="C66" s="2"/>
      <c r="D66" s="2"/>
      <c r="E66" s="2"/>
      <c r="F66" s="2"/>
      <c r="G66" s="2"/>
      <c r="H66" s="2"/>
      <c r="I66" s="2"/>
      <c r="J66" s="1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1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1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1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1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5">
    <mergeCell ref="A4:J4"/>
    <mergeCell ref="K22:K23"/>
    <mergeCell ref="C26:D26"/>
    <mergeCell ref="E6:G6"/>
    <mergeCell ref="H6:J6"/>
  </mergeCells>
  <printOptions/>
  <pageMargins left="0.7874015748031497" right="0.3937007874015748" top="0.51" bottom="0.29" header="0.27" footer="0.11811023622047245"/>
  <pageSetup firstPageNumber="22" useFirstPageNumber="1" fitToHeight="0" fitToWidth="1" horizontalDpi="600" verticalDpi="600" orientation="landscape" paperSize="9" scale="83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B1">
      <selection activeCell="K1" sqref="K1"/>
    </sheetView>
  </sheetViews>
  <sheetFormatPr defaultColWidth="9.00390625" defaultRowHeight="12.75"/>
  <cols>
    <col min="1" max="1" width="49.875" style="0" customWidth="1"/>
    <col min="2" max="2" width="9.25390625" style="0" customWidth="1"/>
    <col min="3" max="3" width="9.00390625" style="0" customWidth="1"/>
    <col min="4" max="4" width="9.25390625" style="0" customWidth="1"/>
    <col min="5" max="5" width="10.25390625" style="0" customWidth="1"/>
    <col min="6" max="6" width="9.875" style="0" customWidth="1"/>
    <col min="7" max="7" width="13.125" style="0" customWidth="1"/>
    <col min="8" max="8" width="11.25390625" style="0" customWidth="1"/>
    <col min="9" max="9" width="10.375" style="0" customWidth="1"/>
    <col min="10" max="10" width="14.625" style="0" customWidth="1"/>
    <col min="11" max="11" width="17.875" style="0" customWidth="1"/>
  </cols>
  <sheetData>
    <row r="1" spans="1:11" ht="15.75">
      <c r="A1" s="1"/>
      <c r="B1" s="1"/>
      <c r="C1" s="101"/>
      <c r="D1" s="101"/>
      <c r="E1" s="101"/>
      <c r="F1" s="101"/>
      <c r="G1" s="101"/>
      <c r="H1" s="101"/>
      <c r="I1" s="101"/>
      <c r="J1" s="230"/>
      <c r="K1" s="230" t="s">
        <v>9</v>
      </c>
    </row>
    <row r="2" spans="1:11" ht="15.75">
      <c r="A2" s="1"/>
      <c r="B2" s="1"/>
      <c r="C2" s="101"/>
      <c r="D2" s="101"/>
      <c r="E2" s="101"/>
      <c r="F2" s="101"/>
      <c r="G2" s="101"/>
      <c r="H2" s="101"/>
      <c r="I2" s="101"/>
      <c r="J2" s="230"/>
      <c r="K2" s="230" t="s">
        <v>589</v>
      </c>
    </row>
    <row r="3" spans="1:11" ht="15.75">
      <c r="A3" s="1"/>
      <c r="B3" s="1"/>
      <c r="C3" s="101"/>
      <c r="D3" s="101"/>
      <c r="E3" s="101"/>
      <c r="F3" s="101"/>
      <c r="G3" s="101"/>
      <c r="H3" s="101"/>
      <c r="I3" s="101"/>
      <c r="J3" s="230"/>
      <c r="K3" s="230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42.75" customHeight="1">
      <c r="A5" s="749" t="s">
        <v>3</v>
      </c>
      <c r="B5" s="796"/>
      <c r="C5" s="796"/>
      <c r="D5" s="796"/>
      <c r="E5" s="796"/>
      <c r="F5" s="796"/>
      <c r="G5" s="796"/>
      <c r="H5" s="796"/>
      <c r="I5" s="796"/>
      <c r="J5" s="796"/>
      <c r="K5" s="1"/>
    </row>
    <row r="6" spans="1:11" ht="19.5" thickBot="1">
      <c r="A6" s="102"/>
      <c r="B6" s="103"/>
      <c r="C6" s="103"/>
      <c r="D6" s="103"/>
      <c r="E6" s="103"/>
      <c r="F6" s="103"/>
      <c r="G6" s="103"/>
      <c r="H6" s="103"/>
      <c r="I6" s="103"/>
      <c r="J6" s="2"/>
      <c r="K6" s="2" t="s">
        <v>575</v>
      </c>
    </row>
    <row r="7" spans="1:11" ht="16.5" thickBot="1">
      <c r="A7" s="119"/>
      <c r="B7" s="119"/>
      <c r="C7" s="119"/>
      <c r="D7" s="117"/>
      <c r="E7" s="799" t="s">
        <v>571</v>
      </c>
      <c r="F7" s="800"/>
      <c r="G7" s="801"/>
      <c r="H7" s="799" t="s">
        <v>572</v>
      </c>
      <c r="I7" s="800"/>
      <c r="J7" s="801"/>
      <c r="K7" s="168"/>
    </row>
    <row r="8" spans="1:11" ht="87.75" customHeight="1" thickBot="1">
      <c r="A8" s="142" t="s">
        <v>485</v>
      </c>
      <c r="B8" s="142" t="s">
        <v>486</v>
      </c>
      <c r="C8" s="142" t="s">
        <v>487</v>
      </c>
      <c r="D8" s="141" t="s">
        <v>488</v>
      </c>
      <c r="E8" s="6" t="s">
        <v>606</v>
      </c>
      <c r="F8" s="6" t="s">
        <v>570</v>
      </c>
      <c r="G8" s="6" t="s">
        <v>607</v>
      </c>
      <c r="H8" s="6" t="s">
        <v>606</v>
      </c>
      <c r="I8" s="6" t="s">
        <v>570</v>
      </c>
      <c r="J8" s="6" t="s">
        <v>607</v>
      </c>
      <c r="K8" s="154" t="s">
        <v>590</v>
      </c>
    </row>
    <row r="9" spans="1:11" ht="16.5" thickBot="1">
      <c r="A9" s="112" t="s">
        <v>489</v>
      </c>
      <c r="B9" s="112">
        <v>1</v>
      </c>
      <c r="C9" s="143">
        <v>2</v>
      </c>
      <c r="D9" s="144">
        <v>3</v>
      </c>
      <c r="E9" s="78">
        <v>4</v>
      </c>
      <c r="F9" s="78">
        <v>5</v>
      </c>
      <c r="G9" s="7">
        <v>6</v>
      </c>
      <c r="H9" s="203">
        <v>7</v>
      </c>
      <c r="I9" s="7">
        <v>8</v>
      </c>
      <c r="J9" s="7">
        <v>9</v>
      </c>
      <c r="K9" s="7">
        <v>10</v>
      </c>
    </row>
    <row r="10" spans="1:11" ht="47.25">
      <c r="A10" s="159" t="s">
        <v>557</v>
      </c>
      <c r="B10" s="158" t="s">
        <v>490</v>
      </c>
      <c r="C10" s="158" t="s">
        <v>490</v>
      </c>
      <c r="D10" s="191" t="s">
        <v>490</v>
      </c>
      <c r="E10" s="66">
        <f>E11</f>
        <v>17333.9</v>
      </c>
      <c r="F10" s="108">
        <f aca="true" t="shared" si="0" ref="F10:F21">G10-E10</f>
        <v>-17333.9</v>
      </c>
      <c r="G10" s="12">
        <f>G11</f>
        <v>0</v>
      </c>
      <c r="H10" s="182">
        <f>H11</f>
        <v>13000.5</v>
      </c>
      <c r="I10" s="88">
        <f aca="true" t="shared" si="1" ref="I10:I21">J10-H10</f>
        <v>-13000.5</v>
      </c>
      <c r="J10" s="149">
        <f>J11</f>
        <v>0</v>
      </c>
      <c r="K10" s="165"/>
    </row>
    <row r="11" spans="1:11" ht="90">
      <c r="A11" s="160" t="s">
        <v>558</v>
      </c>
      <c r="B11" s="75">
        <v>1003</v>
      </c>
      <c r="C11" s="75">
        <v>5222708</v>
      </c>
      <c r="D11" s="192" t="s">
        <v>497</v>
      </c>
      <c r="E11" s="77">
        <v>17333.9</v>
      </c>
      <c r="F11" s="199">
        <f t="shared" si="0"/>
        <v>-17333.9</v>
      </c>
      <c r="G11" s="77">
        <v>0</v>
      </c>
      <c r="H11" s="146">
        <v>13000.5</v>
      </c>
      <c r="I11" s="132">
        <f t="shared" si="1"/>
        <v>-13000.5</v>
      </c>
      <c r="J11" s="80">
        <v>0</v>
      </c>
      <c r="K11" s="166" t="s">
        <v>592</v>
      </c>
    </row>
    <row r="12" spans="1:11" ht="31.5">
      <c r="A12" s="161" t="s">
        <v>559</v>
      </c>
      <c r="B12" s="10" t="s">
        <v>490</v>
      </c>
      <c r="C12" s="10" t="s">
        <v>490</v>
      </c>
      <c r="D12" s="193" t="s">
        <v>490</v>
      </c>
      <c r="E12" s="89">
        <f>E13</f>
        <v>5147.9</v>
      </c>
      <c r="F12" s="200">
        <f t="shared" si="0"/>
        <v>-29</v>
      </c>
      <c r="G12" s="89">
        <f>G13</f>
        <v>5118.9</v>
      </c>
      <c r="H12" s="147">
        <f>H13</f>
        <v>6654.2</v>
      </c>
      <c r="I12" s="124">
        <f t="shared" si="1"/>
        <v>-37.5</v>
      </c>
      <c r="J12" s="82">
        <f>J13</f>
        <v>6616.7</v>
      </c>
      <c r="K12" s="170"/>
    </row>
    <row r="13" spans="1:11" ht="64.5">
      <c r="A13" s="162" t="s">
        <v>546</v>
      </c>
      <c r="B13" s="16" t="s">
        <v>561</v>
      </c>
      <c r="C13" s="75">
        <v>5226105</v>
      </c>
      <c r="D13" s="192" t="s">
        <v>497</v>
      </c>
      <c r="E13" s="14">
        <v>5147.9</v>
      </c>
      <c r="F13" s="199">
        <f t="shared" si="0"/>
        <v>-29</v>
      </c>
      <c r="G13" s="14">
        <v>5118.9</v>
      </c>
      <c r="H13" s="183">
        <v>6654.2</v>
      </c>
      <c r="I13" s="132">
        <f t="shared" si="1"/>
        <v>-37.5</v>
      </c>
      <c r="J13" s="150">
        <v>6616.7</v>
      </c>
      <c r="K13" s="166" t="s">
        <v>593</v>
      </c>
    </row>
    <row r="14" spans="1:11" ht="47.25">
      <c r="A14" s="161" t="s">
        <v>547</v>
      </c>
      <c r="B14" s="18" t="s">
        <v>491</v>
      </c>
      <c r="C14" s="10">
        <v>5227000</v>
      </c>
      <c r="D14" s="194" t="s">
        <v>497</v>
      </c>
      <c r="E14" s="89">
        <v>1553.3</v>
      </c>
      <c r="F14" s="200">
        <f t="shared" si="0"/>
        <v>0</v>
      </c>
      <c r="G14" s="89">
        <v>1553.3</v>
      </c>
      <c r="H14" s="184">
        <v>1528.3</v>
      </c>
      <c r="I14" s="124">
        <f t="shared" si="1"/>
        <v>0</v>
      </c>
      <c r="J14" s="151">
        <v>1528.3</v>
      </c>
      <c r="K14" s="170"/>
    </row>
    <row r="15" spans="1:11" ht="48.75" customHeight="1">
      <c r="A15" s="157" t="s">
        <v>493</v>
      </c>
      <c r="B15" s="19" t="s">
        <v>494</v>
      </c>
      <c r="C15" s="19" t="s">
        <v>495</v>
      </c>
      <c r="D15" s="195">
        <v>500</v>
      </c>
      <c r="E15" s="197">
        <v>7965.5</v>
      </c>
      <c r="F15" s="200">
        <f t="shared" si="0"/>
        <v>0</v>
      </c>
      <c r="G15" s="197">
        <v>7965.5</v>
      </c>
      <c r="H15" s="70">
        <v>7965.5</v>
      </c>
      <c r="I15" s="124">
        <f t="shared" si="1"/>
        <v>0</v>
      </c>
      <c r="J15" s="83">
        <v>7965.5</v>
      </c>
      <c r="K15" s="170"/>
    </row>
    <row r="16" spans="1:11" ht="48.75" customHeight="1">
      <c r="A16" s="157" t="s">
        <v>548</v>
      </c>
      <c r="B16" s="18" t="s">
        <v>492</v>
      </c>
      <c r="C16" s="18" t="s">
        <v>496</v>
      </c>
      <c r="D16" s="65" t="s">
        <v>497</v>
      </c>
      <c r="E16" s="89">
        <v>3127.3</v>
      </c>
      <c r="F16" s="200">
        <f t="shared" si="0"/>
        <v>2632.7</v>
      </c>
      <c r="G16" s="89">
        <v>5760</v>
      </c>
      <c r="H16" s="177">
        <v>3127.4</v>
      </c>
      <c r="I16" s="124">
        <f t="shared" si="1"/>
        <v>2632.6</v>
      </c>
      <c r="J16" s="152">
        <v>5760</v>
      </c>
      <c r="K16" s="166" t="s">
        <v>594</v>
      </c>
    </row>
    <row r="17" spans="1:11" ht="47.25">
      <c r="A17" s="163" t="s">
        <v>579</v>
      </c>
      <c r="B17" s="58" t="s">
        <v>499</v>
      </c>
      <c r="C17" s="58" t="s">
        <v>581</v>
      </c>
      <c r="D17" s="60" t="s">
        <v>490</v>
      </c>
      <c r="E17" s="55">
        <v>0</v>
      </c>
      <c r="F17" s="200">
        <f t="shared" si="0"/>
        <v>3067.5</v>
      </c>
      <c r="G17" s="55">
        <f>G18</f>
        <v>3067.5</v>
      </c>
      <c r="H17" s="70">
        <f>H18</f>
        <v>0</v>
      </c>
      <c r="I17" s="124">
        <f t="shared" si="1"/>
        <v>2538.2</v>
      </c>
      <c r="J17" s="83">
        <f>J18</f>
        <v>2538.2</v>
      </c>
      <c r="K17" s="170"/>
    </row>
    <row r="18" spans="1:11" ht="102.75">
      <c r="A18" s="137" t="s">
        <v>11</v>
      </c>
      <c r="B18" s="134" t="s">
        <v>563</v>
      </c>
      <c r="C18" s="134" t="s">
        <v>564</v>
      </c>
      <c r="D18" s="196" t="s">
        <v>508</v>
      </c>
      <c r="E18" s="35">
        <v>0</v>
      </c>
      <c r="F18" s="200">
        <f t="shared" si="0"/>
        <v>3067.5</v>
      </c>
      <c r="G18" s="35">
        <v>3067.5</v>
      </c>
      <c r="H18" s="113">
        <v>0</v>
      </c>
      <c r="I18" s="124">
        <f t="shared" si="1"/>
        <v>2538.2</v>
      </c>
      <c r="J18" s="145">
        <v>2538.2</v>
      </c>
      <c r="K18" s="166" t="s">
        <v>591</v>
      </c>
    </row>
    <row r="19" spans="1:11" ht="64.5">
      <c r="A19" s="157" t="s">
        <v>556</v>
      </c>
      <c r="B19" s="63" t="s">
        <v>555</v>
      </c>
      <c r="C19" s="63" t="s">
        <v>562</v>
      </c>
      <c r="D19" s="190" t="s">
        <v>568</v>
      </c>
      <c r="E19" s="55">
        <v>9695.9</v>
      </c>
      <c r="F19" s="201">
        <f t="shared" si="0"/>
        <v>-14.799999999999272</v>
      </c>
      <c r="G19" s="55">
        <v>9681.1</v>
      </c>
      <c r="H19" s="70">
        <v>9577.2</v>
      </c>
      <c r="I19" s="84">
        <f t="shared" si="1"/>
        <v>-15</v>
      </c>
      <c r="J19" s="83">
        <v>9562.2</v>
      </c>
      <c r="K19" s="166" t="s">
        <v>593</v>
      </c>
    </row>
    <row r="20" spans="1:11" ht="78" thickBot="1">
      <c r="A20" s="163" t="s">
        <v>585</v>
      </c>
      <c r="B20" s="405" t="s">
        <v>586</v>
      </c>
      <c r="C20" s="405" t="s">
        <v>587</v>
      </c>
      <c r="D20" s="406" t="s">
        <v>588</v>
      </c>
      <c r="E20" s="198">
        <v>0</v>
      </c>
      <c r="F20" s="202">
        <f t="shared" si="0"/>
        <v>57883</v>
      </c>
      <c r="G20" s="198">
        <v>57883</v>
      </c>
      <c r="H20" s="156"/>
      <c r="I20" s="148">
        <f t="shared" si="1"/>
        <v>63190</v>
      </c>
      <c r="J20" s="155">
        <v>63190</v>
      </c>
      <c r="K20" s="188" t="s">
        <v>608</v>
      </c>
    </row>
    <row r="21" spans="1:11" ht="16.5" thickBot="1">
      <c r="A21" s="20" t="s">
        <v>501</v>
      </c>
      <c r="B21" s="21"/>
      <c r="C21" s="22"/>
      <c r="D21" s="23"/>
      <c r="E21" s="68">
        <f>E15+E10+E12+E14+E16+E19+E17+E20</f>
        <v>44823.8</v>
      </c>
      <c r="F21" s="93">
        <f t="shared" si="0"/>
        <v>46205.499999999985</v>
      </c>
      <c r="G21" s="68">
        <f>G15+G10+G12+G14+G16+G19+G17+G20</f>
        <v>91029.29999999999</v>
      </c>
      <c r="H21" s="68">
        <f>H15+H10+H12+H14+H16+H19+H17+H20</f>
        <v>41853.100000000006</v>
      </c>
      <c r="I21" s="93">
        <f t="shared" si="1"/>
        <v>55307.79999999999</v>
      </c>
      <c r="J21" s="185">
        <f>J15+J10+J12+J14+J16+J19+J17+J20</f>
        <v>97160.9</v>
      </c>
      <c r="K21" s="187"/>
    </row>
    <row r="22" spans="1:11" ht="15.75">
      <c r="A22" s="2"/>
      <c r="B22" s="25"/>
      <c r="C22" s="25"/>
      <c r="D22" s="25"/>
      <c r="E22" s="25"/>
      <c r="F22" s="25"/>
      <c r="G22" s="25"/>
      <c r="H22" s="25"/>
      <c r="I22" s="25"/>
      <c r="J22" s="2"/>
      <c r="K22" s="13"/>
    </row>
    <row r="23" spans="1:11" ht="15.75">
      <c r="A23" s="2"/>
      <c r="B23" s="25"/>
      <c r="C23" s="25"/>
      <c r="D23" s="25"/>
      <c r="E23" s="25"/>
      <c r="F23" s="25"/>
      <c r="G23" s="25"/>
      <c r="H23" s="25"/>
      <c r="I23" s="25"/>
      <c r="J23" s="26"/>
      <c r="K23" s="13"/>
    </row>
    <row r="24" spans="1:11" ht="15.75">
      <c r="A24" s="2"/>
      <c r="B24" s="25"/>
      <c r="C24" s="25"/>
      <c r="D24" s="25"/>
      <c r="E24" s="25"/>
      <c r="F24" s="25"/>
      <c r="G24" s="25"/>
      <c r="H24" s="25"/>
      <c r="I24" s="25"/>
      <c r="J24" s="2"/>
      <c r="K24" s="13"/>
    </row>
    <row r="25" spans="1:11" ht="15.75">
      <c r="A25" s="2"/>
      <c r="B25" s="25"/>
      <c r="C25" s="25"/>
      <c r="D25" s="25"/>
      <c r="E25" s="25"/>
      <c r="F25" s="25"/>
      <c r="G25" s="25"/>
      <c r="H25" s="25"/>
      <c r="I25" s="25"/>
      <c r="J25" s="2"/>
      <c r="K25" s="13"/>
    </row>
    <row r="26" spans="1:11" ht="15.75">
      <c r="A26" s="2"/>
      <c r="B26" s="25"/>
      <c r="C26" s="25"/>
      <c r="D26" s="25"/>
      <c r="E26" s="25"/>
      <c r="F26" s="25"/>
      <c r="G26" s="25"/>
      <c r="H26" s="25"/>
      <c r="I26" s="25"/>
      <c r="J26" s="2"/>
      <c r="K26" s="13"/>
    </row>
    <row r="27" spans="1:11" ht="15.75">
      <c r="A27" s="2"/>
      <c r="B27" s="25"/>
      <c r="C27" s="25"/>
      <c r="D27" s="25"/>
      <c r="E27" s="25"/>
      <c r="F27" s="25"/>
      <c r="G27" s="25"/>
      <c r="H27" s="25"/>
      <c r="I27" s="25"/>
      <c r="J27" s="2"/>
      <c r="K27" s="13"/>
    </row>
    <row r="28" spans="1:11" ht="15.75">
      <c r="A28" s="2"/>
      <c r="B28" s="25"/>
      <c r="C28" s="25"/>
      <c r="D28" s="25"/>
      <c r="E28" s="25"/>
      <c r="F28" s="25"/>
      <c r="G28" s="25"/>
      <c r="H28" s="25"/>
      <c r="I28" s="25"/>
      <c r="J28" s="2"/>
      <c r="K28" s="13"/>
    </row>
    <row r="29" spans="1:11" ht="15.75">
      <c r="A29" s="2"/>
      <c r="B29" s="25"/>
      <c r="C29" s="25"/>
      <c r="D29" s="25"/>
      <c r="E29" s="25"/>
      <c r="F29" s="25"/>
      <c r="G29" s="25"/>
      <c r="H29" s="25"/>
      <c r="I29" s="25"/>
      <c r="J29" s="2"/>
      <c r="K29" s="13"/>
    </row>
    <row r="30" spans="1:11" ht="15.75">
      <c r="A30" s="2"/>
      <c r="B30" s="25"/>
      <c r="C30" s="25"/>
      <c r="D30" s="25"/>
      <c r="E30" s="25"/>
      <c r="F30" s="25"/>
      <c r="G30" s="25"/>
      <c r="H30" s="25"/>
      <c r="I30" s="25"/>
      <c r="J30" s="2"/>
      <c r="K30" s="13"/>
    </row>
    <row r="31" spans="1:11" ht="15.75">
      <c r="A31" s="2"/>
      <c r="B31" s="25"/>
      <c r="C31" s="25"/>
      <c r="D31" s="25"/>
      <c r="E31" s="25"/>
      <c r="F31" s="25"/>
      <c r="G31" s="25"/>
      <c r="H31" s="25"/>
      <c r="I31" s="25"/>
      <c r="J31" s="2"/>
      <c r="K31" s="13"/>
    </row>
    <row r="32" spans="1:11" ht="15.75">
      <c r="A32" s="2"/>
      <c r="B32" s="25"/>
      <c r="C32" s="25"/>
      <c r="D32" s="25"/>
      <c r="E32" s="25"/>
      <c r="F32" s="25"/>
      <c r="G32" s="25"/>
      <c r="H32" s="25"/>
      <c r="I32" s="25"/>
      <c r="J32" s="2"/>
      <c r="K32" s="13"/>
    </row>
    <row r="33" spans="1:11" ht="15.75">
      <c r="A33" s="2"/>
      <c r="B33" s="25"/>
      <c r="C33" s="25"/>
      <c r="D33" s="25"/>
      <c r="E33" s="25"/>
      <c r="F33" s="25"/>
      <c r="G33" s="25"/>
      <c r="H33" s="25"/>
      <c r="I33" s="25"/>
      <c r="J33" s="2"/>
      <c r="K33" s="13"/>
    </row>
    <row r="34" spans="1:11" ht="15.75">
      <c r="A34" s="2"/>
      <c r="B34" s="25"/>
      <c r="C34" s="25"/>
      <c r="D34" s="25"/>
      <c r="E34" s="25"/>
      <c r="F34" s="25"/>
      <c r="G34" s="25"/>
      <c r="H34" s="25"/>
      <c r="I34" s="25"/>
      <c r="J34" s="2"/>
      <c r="K34" s="13"/>
    </row>
    <row r="35" spans="1:11" ht="15.75">
      <c r="A35" s="2"/>
      <c r="B35" s="25"/>
      <c r="C35" s="25"/>
      <c r="D35" s="25"/>
      <c r="E35" s="25"/>
      <c r="F35" s="25"/>
      <c r="G35" s="25"/>
      <c r="H35" s="25"/>
      <c r="I35" s="25"/>
      <c r="J35" s="2"/>
      <c r="K35" s="13"/>
    </row>
    <row r="36" spans="1:11" ht="15.75">
      <c r="A36" s="2"/>
      <c r="B36" s="25"/>
      <c r="C36" s="25"/>
      <c r="D36" s="25"/>
      <c r="E36" s="25"/>
      <c r="F36" s="25"/>
      <c r="G36" s="25"/>
      <c r="H36" s="25"/>
      <c r="I36" s="25"/>
      <c r="J36" s="2"/>
      <c r="K36" s="13"/>
    </row>
    <row r="37" spans="1:11" ht="15.75">
      <c r="A37" s="2"/>
      <c r="B37" s="25"/>
      <c r="C37" s="25"/>
      <c r="D37" s="25"/>
      <c r="E37" s="25"/>
      <c r="F37" s="25"/>
      <c r="G37" s="25"/>
      <c r="H37" s="25"/>
      <c r="I37" s="25"/>
      <c r="J37" s="2"/>
      <c r="K37" s="13"/>
    </row>
    <row r="38" spans="1:11" ht="15.75">
      <c r="A38" s="2"/>
      <c r="B38" s="25"/>
      <c r="C38" s="25"/>
      <c r="D38" s="25"/>
      <c r="E38" s="25"/>
      <c r="F38" s="25"/>
      <c r="G38" s="25"/>
      <c r="H38" s="25"/>
      <c r="I38" s="25"/>
      <c r="J38" s="2"/>
      <c r="K38" s="13"/>
    </row>
    <row r="39" spans="1:11" ht="12.75">
      <c r="A39" s="13"/>
      <c r="B39" s="27"/>
      <c r="C39" s="27"/>
      <c r="D39" s="27"/>
      <c r="E39" s="27"/>
      <c r="F39" s="27"/>
      <c r="G39" s="27"/>
      <c r="H39" s="27"/>
      <c r="I39" s="27"/>
      <c r="J39" s="13"/>
      <c r="K39" s="13"/>
    </row>
    <row r="40" spans="1:11" ht="12.75">
      <c r="A40" s="13"/>
      <c r="B40" s="27"/>
      <c r="C40" s="27"/>
      <c r="D40" s="27"/>
      <c r="E40" s="27"/>
      <c r="F40" s="27"/>
      <c r="G40" s="27"/>
      <c r="H40" s="27"/>
      <c r="I40" s="27"/>
      <c r="J40" s="13"/>
      <c r="K40" s="13"/>
    </row>
    <row r="41" spans="1:11" ht="12.75">
      <c r="A41" s="13"/>
      <c r="B41" s="27"/>
      <c r="C41" s="27"/>
      <c r="D41" s="27"/>
      <c r="E41" s="27"/>
      <c r="F41" s="27"/>
      <c r="G41" s="27"/>
      <c r="H41" s="27"/>
      <c r="I41" s="27"/>
      <c r="J41" s="13"/>
      <c r="K41" s="13"/>
    </row>
    <row r="42" spans="1:10" ht="12.75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2.75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2.7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2.7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2.7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2.7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2.7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2.7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2.75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2.75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2.75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2.75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2.75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75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2.75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</sheetData>
  <mergeCells count="3">
    <mergeCell ref="E7:G7"/>
    <mergeCell ref="H7:J7"/>
    <mergeCell ref="A5:J5"/>
  </mergeCells>
  <printOptions/>
  <pageMargins left="0.7874015748031497" right="0.3937007874015748" top="0.984251968503937" bottom="0.984251968503937" header="0.5118110236220472" footer="0.5118110236220472"/>
  <pageSetup firstPageNumber="27" useFirstPageNumber="1" fitToHeight="1" fitToWidth="1" horizontalDpi="600" verticalDpi="600" orientation="portrait" paperSize="9" scale="5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2010-12-15T11:22:49Z</cp:lastPrinted>
  <dcterms:created xsi:type="dcterms:W3CDTF">2010-09-09T10:56:38Z</dcterms:created>
  <dcterms:modified xsi:type="dcterms:W3CDTF">2010-12-15T11:24:40Z</dcterms:modified>
  <cp:category/>
  <cp:version/>
  <cp:contentType/>
  <cp:contentStatus/>
</cp:coreProperties>
</file>