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8190" activeTab="4"/>
  </bookViews>
  <sheets>
    <sheet name="№8" sheetId="1" r:id="rId1"/>
    <sheet name="№9" sheetId="2" r:id="rId2"/>
    <sheet name="№ 10" sheetId="3" r:id="rId3"/>
    <sheet name=" № 11" sheetId="4" r:id="rId4"/>
    <sheet name="№ 12" sheetId="5" r:id="rId5"/>
  </sheets>
  <definedNames>
    <definedName name="_xlnm.Print_Titles" localSheetId="3">' № 11'!$6:$7</definedName>
    <definedName name="_xlnm.Print_Titles" localSheetId="2">'№ 10'!$7:$8</definedName>
    <definedName name="_xlnm.Print_Titles" localSheetId="0">'№8'!$7:$8</definedName>
    <definedName name="_xlnm.Print_Titles" localSheetId="1">'№9'!$8:$8</definedName>
  </definedNames>
  <calcPr fullCalcOnLoad="1"/>
</workbook>
</file>

<file path=xl/sharedStrings.xml><?xml version="1.0" encoding="utf-8"?>
<sst xmlns="http://schemas.openxmlformats.org/spreadsheetml/2006/main" count="404" uniqueCount="160">
  <si>
    <t>Направление расходов</t>
  </si>
  <si>
    <t>ФКР</t>
  </si>
  <si>
    <t>КЦСР</t>
  </si>
  <si>
    <t>КВР</t>
  </si>
  <si>
    <t>Субвенция для финансового обеспечения  переданных исполнительно-распорядительным органам муниципальных образований полномочий по составлению списков кандидатов в присяжные заседатели федеральных судов общей юрисдикции в РФ</t>
  </si>
  <si>
    <t>0105</t>
  </si>
  <si>
    <t>0014000</t>
  </si>
  <si>
    <t>500</t>
  </si>
  <si>
    <t>Субвенция на осуществление деятельности содержание комиссии по делам несовершеннолетних и защите их прав</t>
  </si>
  <si>
    <t>0114</t>
  </si>
  <si>
    <t>0020400</t>
  </si>
  <si>
    <t>Субвенция на осуществление  полномочий по государственной  регистрации актов гражданского состояния</t>
  </si>
  <si>
    <t>0013800</t>
  </si>
  <si>
    <t>Субвенция на обеспечение жильем отдельных категорий граждан, предусмотренных федеральными законами "О Ветеранах", "О социальной защите инвалидов"</t>
  </si>
  <si>
    <t>1003</t>
  </si>
  <si>
    <t>5053400</t>
  </si>
  <si>
    <t>005</t>
  </si>
  <si>
    <t>Субвенция на осуществление деятельности по опеке и попечительству</t>
  </si>
  <si>
    <t>0709</t>
  </si>
  <si>
    <t>Субвенция на осуществление полномочий по организации деятельности административных комиссий</t>
  </si>
  <si>
    <t>Субсидии гражданам на оплату жилого помещения и коммунальных услуг</t>
  </si>
  <si>
    <t>5054800</t>
  </si>
  <si>
    <t>Субвенция на реализацию основных  образовательных программ в муниципальных общеобразовательных  учреждениях</t>
  </si>
  <si>
    <t>0702</t>
  </si>
  <si>
    <t>4219900</t>
  </si>
  <si>
    <t>001</t>
  </si>
  <si>
    <t>Субвенция на организацию обеспечения питанием учащихся муниципальных общеобразовательных учреждений</t>
  </si>
  <si>
    <t>4361200</t>
  </si>
  <si>
    <t>Субвенции ФБ на ежемесячное денежное вознаграждение за классное руководство в государственных и муниципальных общеобразовательных школах</t>
  </si>
  <si>
    <t>5200900</t>
  </si>
  <si>
    <t>Субвенции на ежемесячное денежное вознаграждение за классное руководство в государственных и муниципальных общеобразовательных школах (округ)</t>
  </si>
  <si>
    <t>Субвенция на обеспечение бесплатными молочными продуктами питания детей до трех лет</t>
  </si>
  <si>
    <t>0910</t>
  </si>
  <si>
    <t>4859700</t>
  </si>
  <si>
    <t>Субвенция  на бесплатное  изготовление и ремонт зубных протезов</t>
  </si>
  <si>
    <t>Субвенция на выплату денежных средств на содержание ребенка, единовременных пособий  и оплату труда приемных родителей, патронатных воспитателей, воспитателей детских домов семейного типа- всего, в т.ч.</t>
  </si>
  <si>
    <t>1004</t>
  </si>
  <si>
    <t>выплаты приемной семье на содержание подопечных детей</t>
  </si>
  <si>
    <t>оплата труда приемного родителя</t>
  </si>
  <si>
    <t>5201312</t>
  </si>
  <si>
    <t>выплаты семьям опекунов на содержание подопечных детей (ежемесячное пособие)</t>
  </si>
  <si>
    <t>оплата труда патронатного родителя</t>
  </si>
  <si>
    <t>5203012</t>
  </si>
  <si>
    <t>Субвенция на предоставление  и обеспечение мер социальной поддержки детей-сирот и детей, оставшихся без попечения родителей, а также лиц из числа детей-сирот  и детей, оставщихся без попечения родителей -всего, в т.ч.:</t>
  </si>
  <si>
    <t>материальное обеспечение приемной семьи(проезд на внутригородском транспорте, пособие при выпуске, проезд к месту жительства и обратно)</t>
  </si>
  <si>
    <t>5140100</t>
  </si>
  <si>
    <t>оздоровление детей</t>
  </si>
  <si>
    <t>0707</t>
  </si>
  <si>
    <t>4320200</t>
  </si>
  <si>
    <t>Субвенция на обеспечение прав детей-инвалидов и семей, имеющих детей-инвалидов на образование, воспитание и обучение</t>
  </si>
  <si>
    <t>0701</t>
  </si>
  <si>
    <t>4209900</t>
  </si>
  <si>
    <t>Субвенция на предоставление социальной поддержки по обеспечению детей-сирот и детей, оставшихся без попечения родителей, а также лиц из числа детей-сирот, оставшихся без попечения родителей, жилыми помещениями</t>
  </si>
  <si>
    <t>5053600</t>
  </si>
  <si>
    <t xml:space="preserve">Субвенция  на выплату компенсации части родительской платы за содержание детей в государственных и муниципальных образовательных учреждениях, реализующих основную общеобразовательную программу дошкольного образования (в части администрирования рабочих мест) </t>
  </si>
  <si>
    <t>Субвенция ФБ на выплату единовременных пособий при всех формах устройства детей, лишенных родительского попечения, в семью</t>
  </si>
  <si>
    <t>5050502</t>
  </si>
  <si>
    <t>Итого:</t>
  </si>
  <si>
    <t>Х</t>
  </si>
  <si>
    <t>А</t>
  </si>
  <si>
    <t>2008 год (тыс.руб.)</t>
  </si>
  <si>
    <t>5220000</t>
  </si>
  <si>
    <t>0801</t>
  </si>
  <si>
    <t>Иные виды межбюджетных трансфертов на 2008 год</t>
  </si>
  <si>
    <t>Субвенция  ФБ на цели равного с МВД РФ повышения денежного довольствия сотрудникам и заработной платы работникам подразделений милиции общественной безопасности</t>
  </si>
  <si>
    <t>0302</t>
  </si>
  <si>
    <t>Субвенция на участие в реализации программы "Программа социально-экономического и культурного развития коренных малочисленных народов Севера Ханты-Мансийского автономного округа-Югры на 2008-2012 годы"</t>
  </si>
  <si>
    <t>2020100</t>
  </si>
  <si>
    <t>014</t>
  </si>
  <si>
    <t>Дотация на развитие общественной инфраструктуры и реализацию приоритетных направлений развития муниципальных образований</t>
  </si>
  <si>
    <t>Субвенция на проведение аттестации педагогических  работников на первую и вторую квалификационные  категорию</t>
  </si>
  <si>
    <t>023</t>
  </si>
  <si>
    <t>Программа "Культура Югры на 2006-2008 годы"</t>
  </si>
  <si>
    <t>Распределение регионального  фонда  софинансирования расходов на 2008 год</t>
  </si>
  <si>
    <t>Программа "Улучшение жилищных условий населения ХМАО-Югры на 2005 - 2015 годы"-всего, в том числе:</t>
  </si>
  <si>
    <t>х</t>
  </si>
  <si>
    <t>подпрограмма "Доступное жилье молодым"</t>
  </si>
  <si>
    <t>068</t>
  </si>
  <si>
    <t>подпрограмма "Обеспечение жилыми помещениями граждан из числа коренных малочисленных народов в ХМАО-Югре"</t>
  </si>
  <si>
    <t>Программа "Развитие и модернизация жилищно-коммунального комплекса ХМАО-Югры на 2005-2012 годы"</t>
  </si>
  <si>
    <t>0502</t>
  </si>
  <si>
    <t>003</t>
  </si>
  <si>
    <t>Программа "Развитие материально-технической базы социальной сферы ХМАО-Югры на 2006 - 2010 годы"</t>
  </si>
  <si>
    <t>Детский сад</t>
  </si>
  <si>
    <t>Реконструкция административно-бытового корпуса №2 под детский сад, мкр.6, строение 17</t>
  </si>
  <si>
    <t>"Развитие материально-технической базы дошкольных образовательных учреждений в ХМАО-Югре на 2007-2010 годы"</t>
  </si>
  <si>
    <t>Инфекционный корпус</t>
  </si>
  <si>
    <t>Реконструкция культурно-развлекательного центра МУК ДК "Нефтяник"</t>
  </si>
  <si>
    <t>Физкультурно-спортивный комплекс с универсальным игровым залом</t>
  </si>
  <si>
    <t>0908</t>
  </si>
  <si>
    <t>Субсидии на денежные выплаты медицинскому персоналу фельдшерско-акушерских пунктов, врачам, фельдшерам и медицинским сестрам скорой медицинской помощи и амбулаторий (федеральный бюджет)</t>
  </si>
  <si>
    <t>0904</t>
  </si>
  <si>
    <t>5201800</t>
  </si>
  <si>
    <t>Субсидии на денежные выплаты медицинскому персоналу фельдшерско-акушерских пунктов, врачам, фельдшерам и медицинским сестрам скорой медицинской помощи и амбулаторий (окружной бюджет)</t>
  </si>
  <si>
    <t>Субсидия ФБ на комплектование книжных фондов  библиотек муниципальных образований</t>
  </si>
  <si>
    <t>4500600</t>
  </si>
  <si>
    <t>ИТОГО</t>
  </si>
  <si>
    <t>Федеральная целевая программа "Жилище" на 2002-2010 годы</t>
  </si>
  <si>
    <t xml:space="preserve"> к решению Думы города</t>
  </si>
  <si>
    <t>к решению Думы города</t>
  </si>
  <si>
    <t>Межбюджетные трансферты на финансирование наказов избирателей депутатам Думы ХМАО-Югры</t>
  </si>
  <si>
    <t>022</t>
  </si>
  <si>
    <t>Программа ХМАО-Югры "Развитие образования Ханты-Мансийского автономного округа  Югры на 2008-2010 годы"</t>
  </si>
  <si>
    <t>Программа ХМАО-Югры "Развитие физической культуры и спорта в  Ханты-Мансийском автономного округе  Югры на 2008-2010 годы"</t>
  </si>
  <si>
    <t>079</t>
  </si>
  <si>
    <t>0505</t>
  </si>
  <si>
    <t>5201400</t>
  </si>
  <si>
    <t>006</t>
  </si>
  <si>
    <t>5201320</t>
  </si>
  <si>
    <t>1040200</t>
  </si>
  <si>
    <t>501</t>
  </si>
  <si>
    <t>Программа Ханты-Мансийского автономного округа-Югры "Молодежь Югры" на 2006-2008 годы</t>
  </si>
  <si>
    <t>447</t>
  </si>
  <si>
    <t>Капитальный ремонт МОУ "СОШ № 6" за счет финансирования наказов избирателей</t>
  </si>
  <si>
    <t>Программа ХМАО-Югры "Реализация приоритетного национального проекта "Образование" в ХМАО-Югре на 2008-2010 годы"</t>
  </si>
  <si>
    <t>Программа ХМАО-Югры "Комплексные меры противодействия злоупотреблению наркотиками и их незаконному обороту на 2008-2012 годы"</t>
  </si>
  <si>
    <t xml:space="preserve">Подпрограмма Проектирование и строительство инженерных сетей" </t>
  </si>
  <si>
    <t xml:space="preserve">Субсидия ФБ на инновационные образовательные программы. </t>
  </si>
  <si>
    <t>4360200</t>
  </si>
  <si>
    <t xml:space="preserve">Субсидия из бюджета автономного округа на государственную поддержку проекта "Реконструкция центральных пунктов в микрорайонах 1,2,3,4,5, реконструкция теплосетей 2 микрорайона и магистральных теплосетей по ул. Нефтяников от ТК 6/1/1 до ТК 6/7/1" в городе радужный ХМАО-Югры. </t>
  </si>
  <si>
    <t xml:space="preserve">Субсидирование процентных ставок привлеченных кредитных ресурсов по проекту "Модернизация технологической системы теплоснабжения городского хозяйства, перевод котельной КВГМ на температурный график 130-70 С" города Радужный ХМАО-Югры" </t>
  </si>
  <si>
    <t>Субсидии для софинансирования приоритетных социально значимых расходов бюджетам муниципальных образований - всего, в том числе:</t>
  </si>
  <si>
    <t>Подготовка документов градорегулирования для обеспечения градостроительной деятельности.</t>
  </si>
  <si>
    <t>0412</t>
  </si>
  <si>
    <t>Капитальный ремонт жилого фонда</t>
  </si>
  <si>
    <t>0501</t>
  </si>
  <si>
    <t>Содержание городских дорог</t>
  </si>
  <si>
    <t>0503</t>
  </si>
  <si>
    <t>Конкурс "Лучшая организация, предприятие сферы ЖКХ в новых экономических  условиях"</t>
  </si>
  <si>
    <t>Дотации на поощрение достижений наилучших показателей деятельности органов местного самоуправления МО ХМАО</t>
  </si>
  <si>
    <t>Программа "Оздоровление экологической обстановки в ХМАО-Югре в 2005-2010 годах"</t>
  </si>
  <si>
    <t>0605</t>
  </si>
  <si>
    <t>443</t>
  </si>
  <si>
    <t>4509000</t>
  </si>
  <si>
    <t>Грант на реализацию проекта "Литературный Гольфстрим"</t>
  </si>
  <si>
    <t>Реконструкция и строительство городских дорог</t>
  </si>
  <si>
    <t>Государственная поддержка проекта по комплексному развитию коммунальной инфраструктуры г.Радужный, реализуемому УМП "Горводоканал"</t>
  </si>
  <si>
    <t>Государственная поддержка проекта по комплексному развитию коммунальной инфраструктуры г.Радужный, реализуемому УМП "Радужныйтеплосеть"</t>
  </si>
  <si>
    <t>Приложение №  8</t>
  </si>
  <si>
    <t>Субсидирование процентных ставок привлеченных кредитных ресурсов на комплексное развитие коммунальной инфраструктуры города Радужный Ханты-Мансийского автономного округа-Югры.</t>
  </si>
  <si>
    <t>1006</t>
  </si>
  <si>
    <t xml:space="preserve">              Приложение № 11</t>
  </si>
  <si>
    <t xml:space="preserve">   к решению Думы города</t>
  </si>
  <si>
    <t>Распределение регионального фонда софинансирования расходов на 2009 - 2010 годы</t>
  </si>
  <si>
    <t>(тыс.руб.)</t>
  </si>
  <si>
    <t>2009 год</t>
  </si>
  <si>
    <t>2010 год</t>
  </si>
  <si>
    <t>Строительство спортзала с бассейном</t>
  </si>
  <si>
    <t xml:space="preserve">              Приложение № 10</t>
  </si>
  <si>
    <t xml:space="preserve">   к решению Думы города </t>
  </si>
  <si>
    <t>2009 год (тыс.руб.)</t>
  </si>
  <si>
    <t>2010 год (тыс.руб.)</t>
  </si>
  <si>
    <t xml:space="preserve">        Приложение  № 12</t>
  </si>
  <si>
    <t>Иные виды межбюджетных трансфертов на 2009 - 2010 годы</t>
  </si>
  <si>
    <t>от 22.12.2008 № 533</t>
  </si>
  <si>
    <t>Приложение № 9</t>
  </si>
  <si>
    <t xml:space="preserve">         от 22.12.2008 № 533</t>
  </si>
  <si>
    <t>Распределение  регионального  фонда  компенсаций  на 2009 - 2010 годы</t>
  </si>
  <si>
    <t xml:space="preserve">        от 22.12.2008 № 533</t>
  </si>
  <si>
    <t xml:space="preserve">       от 22.12.2008 № 533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</si>
</sst>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#,##0;[Red]\-#,##0;0"/>
    <numFmt numFmtId="166" formatCode="#,##0.0"/>
    <numFmt numFmtId="167" formatCode="0.0"/>
    <numFmt numFmtId="168" formatCode="#,##0.0;[Red]\-#,##0.0;0.0"/>
    <numFmt numFmtId="169" formatCode="#,##0.000"/>
  </numFmts>
  <fonts count="1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8" applyNumberFormat="1" applyFont="1" applyFill="1" applyBorder="1" applyAlignment="1" applyProtection="1">
      <alignment horizontal="center" vertical="center" wrapText="1"/>
      <protection hidden="1"/>
    </xf>
    <xf numFmtId="164" fontId="2" fillId="0" borderId="4" xfId="18" applyNumberFormat="1" applyFont="1" applyFill="1" applyBorder="1" applyAlignment="1" applyProtection="1">
      <alignment horizontal="left" vertical="center" wrapText="1"/>
      <protection hidden="1"/>
    </xf>
    <xf numFmtId="49" fontId="3" fillId="0" borderId="5" xfId="18" applyNumberFormat="1" applyFont="1" applyFill="1" applyBorder="1" applyAlignment="1" applyProtection="1">
      <alignment horizontal="center"/>
      <protection hidden="1"/>
    </xf>
    <xf numFmtId="49" fontId="3" fillId="0" borderId="4" xfId="18" applyNumberFormat="1" applyFont="1" applyFill="1" applyBorder="1" applyAlignment="1" applyProtection="1">
      <alignment horizontal="center"/>
      <protection hidden="1"/>
    </xf>
    <xf numFmtId="49" fontId="3" fillId="0" borderId="5" xfId="18" applyNumberFormat="1" applyFont="1" applyFill="1" applyBorder="1" applyAlignment="1" applyProtection="1">
      <alignment horizontal="center" wrapText="1"/>
      <protection hidden="1"/>
    </xf>
    <xf numFmtId="49" fontId="3" fillId="0" borderId="4" xfId="18" applyNumberFormat="1" applyFont="1" applyFill="1" applyBorder="1" applyAlignment="1" applyProtection="1">
      <alignment horizontal="center" wrapText="1"/>
      <protection hidden="1"/>
    </xf>
    <xf numFmtId="164" fontId="2" fillId="0" borderId="6" xfId="18" applyNumberFormat="1" applyFont="1" applyFill="1" applyBorder="1" applyAlignment="1" applyProtection="1">
      <alignment horizontal="left" vertical="center" wrapText="1"/>
      <protection hidden="1"/>
    </xf>
    <xf numFmtId="49" fontId="3" fillId="0" borderId="7" xfId="18" applyNumberFormat="1" applyFont="1" applyFill="1" applyBorder="1" applyAlignment="1" applyProtection="1">
      <alignment horizontal="center"/>
      <protection hidden="1"/>
    </xf>
    <xf numFmtId="49" fontId="3" fillId="0" borderId="6" xfId="18" applyNumberFormat="1" applyFont="1" applyFill="1" applyBorder="1" applyAlignment="1" applyProtection="1">
      <alignment horizontal="center"/>
      <protection hidden="1"/>
    </xf>
    <xf numFmtId="49" fontId="3" fillId="0" borderId="0" xfId="18" applyNumberFormat="1" applyFont="1" applyFill="1" applyBorder="1" applyAlignment="1" applyProtection="1">
      <alignment horizontal="center"/>
      <protection hidden="1"/>
    </xf>
    <xf numFmtId="49" fontId="2" fillId="0" borderId="2" xfId="18" applyNumberFormat="1" applyFont="1" applyFill="1" applyBorder="1" applyAlignment="1" applyProtection="1">
      <alignment horizontal="center"/>
      <protection hidden="1"/>
    </xf>
    <xf numFmtId="49" fontId="2" fillId="0" borderId="1" xfId="18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8" xfId="18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8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8" applyNumberFormat="1" applyFont="1" applyFill="1" applyBorder="1" applyAlignment="1" applyProtection="1">
      <alignment horizontal="center" vertical="center" wrapText="1"/>
      <protection hidden="1"/>
    </xf>
    <xf numFmtId="49" fontId="3" fillId="0" borderId="11" xfId="18" applyNumberFormat="1" applyFont="1" applyFill="1" applyBorder="1" applyAlignment="1" applyProtection="1">
      <alignment horizontal="center"/>
      <protection hidden="1"/>
    </xf>
    <xf numFmtId="49" fontId="3" fillId="0" borderId="12" xfId="18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164" fontId="8" fillId="0" borderId="1" xfId="18" applyNumberFormat="1" applyFont="1" applyFill="1" applyBorder="1" applyAlignment="1" applyProtection="1">
      <alignment horizontal="left" vertical="center" wrapText="1"/>
      <protection hidden="1"/>
    </xf>
    <xf numFmtId="49" fontId="3" fillId="0" borderId="1" xfId="18" applyNumberFormat="1" applyFont="1" applyFill="1" applyBorder="1" applyAlignment="1" applyProtection="1">
      <alignment horizontal="center"/>
      <protection hidden="1"/>
    </xf>
    <xf numFmtId="0" fontId="8" fillId="0" borderId="1" xfId="18" applyNumberFormat="1" applyFont="1" applyFill="1" applyBorder="1" applyAlignment="1" applyProtection="1">
      <alignment/>
      <protection hidden="1"/>
    </xf>
    <xf numFmtId="49" fontId="3" fillId="0" borderId="2" xfId="18" applyNumberFormat="1" applyFont="1" applyFill="1" applyBorder="1" applyAlignment="1" applyProtection="1">
      <alignment horizontal="center"/>
      <protection hidden="1"/>
    </xf>
    <xf numFmtId="3" fontId="2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2" fillId="0" borderId="8" xfId="18" applyFont="1" applyBorder="1" applyAlignment="1">
      <alignment horizontal="center" vertical="center" wrapText="1"/>
      <protection/>
    </xf>
    <xf numFmtId="166" fontId="2" fillId="0" borderId="4" xfId="0" applyNumberFormat="1" applyFont="1" applyBorder="1" applyAlignment="1">
      <alignment horizontal="center"/>
    </xf>
    <xf numFmtId="166" fontId="2" fillId="0" borderId="1" xfId="18" applyNumberFormat="1" applyFont="1" applyFill="1" applyBorder="1" applyAlignment="1" applyProtection="1">
      <alignment horizontal="center"/>
      <protection hidden="1"/>
    </xf>
    <xf numFmtId="0" fontId="8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8" applyFont="1" applyBorder="1" applyAlignment="1">
      <alignment horizontal="center" vertical="center" wrapText="1"/>
      <protection/>
    </xf>
    <xf numFmtId="0" fontId="11" fillId="0" borderId="13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3" fillId="0" borderId="4" xfId="0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0" fontId="3" fillId="0" borderId="6" xfId="0" applyFont="1" applyBorder="1" applyAlignment="1">
      <alignment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3" fontId="3" fillId="0" borderId="0" xfId="0" applyNumberFormat="1" applyFont="1" applyAlignment="1">
      <alignment/>
    </xf>
    <xf numFmtId="166" fontId="3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14" xfId="18" applyNumberFormat="1" applyFont="1" applyFill="1" applyBorder="1" applyAlignment="1" applyProtection="1">
      <alignment horizontal="left" vertical="center" wrapText="1"/>
      <protection hidden="1"/>
    </xf>
    <xf numFmtId="49" fontId="3" fillId="0" borderId="13" xfId="18" applyNumberFormat="1" applyFont="1" applyFill="1" applyBorder="1" applyAlignment="1" applyProtection="1">
      <alignment horizontal="center"/>
      <protection hidden="1"/>
    </xf>
    <xf numFmtId="164" fontId="2" fillId="0" borderId="15" xfId="18" applyNumberFormat="1" applyFont="1" applyFill="1" applyBorder="1" applyAlignment="1" applyProtection="1">
      <alignment horizontal="left" vertical="center" wrapText="1"/>
      <protection hidden="1"/>
    </xf>
    <xf numFmtId="164" fontId="2" fillId="0" borderId="16" xfId="18" applyNumberFormat="1" applyFont="1" applyFill="1" applyBorder="1" applyAlignment="1" applyProtection="1">
      <alignment horizontal="left" vertical="center" wrapText="1"/>
      <protection hidden="1"/>
    </xf>
    <xf numFmtId="164" fontId="7" fillId="0" borderId="16" xfId="18" applyNumberFormat="1" applyFont="1" applyFill="1" applyBorder="1" applyAlignment="1" applyProtection="1">
      <alignment horizontal="left" vertical="center" wrapText="1"/>
      <protection hidden="1"/>
    </xf>
    <xf numFmtId="164" fontId="2" fillId="0" borderId="17" xfId="18" applyNumberFormat="1" applyFont="1" applyFill="1" applyBorder="1" applyAlignment="1" applyProtection="1">
      <alignment horizontal="left" vertical="center" wrapText="1"/>
      <protection hidden="1"/>
    </xf>
    <xf numFmtId="0" fontId="2" fillId="0" borderId="3" xfId="18" applyNumberFormat="1" applyFont="1" applyFill="1" applyBorder="1" applyAlignment="1" applyProtection="1">
      <alignment/>
      <protection hidden="1"/>
    </xf>
    <xf numFmtId="49" fontId="3" fillId="0" borderId="18" xfId="18" applyNumberFormat="1" applyFont="1" applyFill="1" applyBorder="1" applyAlignment="1" applyProtection="1">
      <alignment horizontal="center"/>
      <protection hidden="1"/>
    </xf>
    <xf numFmtId="49" fontId="3" fillId="0" borderId="19" xfId="18" applyNumberFormat="1" applyFont="1" applyFill="1" applyBorder="1" applyAlignment="1" applyProtection="1">
      <alignment horizontal="center" wrapText="1"/>
      <protection hidden="1"/>
    </xf>
    <xf numFmtId="49" fontId="3" fillId="0" borderId="20" xfId="18" applyNumberFormat="1" applyFont="1" applyFill="1" applyBorder="1" applyAlignment="1" applyProtection="1">
      <alignment horizontal="center"/>
      <protection hidden="1"/>
    </xf>
    <xf numFmtId="49" fontId="3" fillId="0" borderId="18" xfId="18" applyNumberFormat="1" applyFont="1" applyFill="1" applyBorder="1" applyAlignment="1" applyProtection="1">
      <alignment horizontal="center" wrapText="1"/>
      <protection hidden="1"/>
    </xf>
    <xf numFmtId="0" fontId="3" fillId="0" borderId="5" xfId="0" applyFont="1" applyBorder="1" applyAlignment="1">
      <alignment horizontal="center" wrapText="1"/>
    </xf>
    <xf numFmtId="166" fontId="3" fillId="0" borderId="4" xfId="0" applyNumberFormat="1" applyFont="1" applyBorder="1" applyAlignment="1">
      <alignment horizontal="center"/>
    </xf>
    <xf numFmtId="168" fontId="3" fillId="0" borderId="0" xfId="0" applyNumberFormat="1" applyFont="1" applyAlignment="1">
      <alignment/>
    </xf>
    <xf numFmtId="164" fontId="2" fillId="0" borderId="21" xfId="17" applyNumberFormat="1" applyFont="1" applyFill="1" applyBorder="1" applyAlignment="1" applyProtection="1">
      <alignment horizontal="left" vertical="center" wrapText="1"/>
      <protection hidden="1"/>
    </xf>
    <xf numFmtId="164" fontId="2" fillId="0" borderId="17" xfId="17" applyNumberFormat="1" applyFont="1" applyFill="1" applyBorder="1" applyAlignment="1" applyProtection="1">
      <alignment horizontal="left" vertical="center" wrapText="1"/>
      <protection hidden="1"/>
    </xf>
    <xf numFmtId="166" fontId="3" fillId="0" borderId="0" xfId="0" applyNumberFormat="1" applyFont="1" applyAlignment="1">
      <alignment/>
    </xf>
    <xf numFmtId="0" fontId="2" fillId="0" borderId="0" xfId="18" applyNumberFormat="1" applyFont="1" applyFill="1" applyBorder="1" applyAlignment="1" applyProtection="1">
      <alignment horizontal="center" vertical="center" wrapText="1"/>
      <protection hidden="1"/>
    </xf>
    <xf numFmtId="164" fontId="8" fillId="0" borderId="0" xfId="18" applyNumberFormat="1" applyFont="1" applyFill="1" applyBorder="1" applyAlignment="1" applyProtection="1">
      <alignment horizontal="left" vertical="center" wrapText="1"/>
      <protection hidden="1"/>
    </xf>
    <xf numFmtId="3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2" fillId="0" borderId="0" xfId="17" applyNumberFormat="1" applyFont="1" applyFill="1" applyBorder="1" applyAlignment="1" applyProtection="1">
      <alignment horizontal="left" vertical="center" wrapText="1"/>
      <protection hidden="1"/>
    </xf>
    <xf numFmtId="0" fontId="8" fillId="0" borderId="0" xfId="18" applyNumberFormat="1" applyFont="1" applyFill="1" applyBorder="1" applyAlignment="1" applyProtection="1">
      <alignment/>
      <protection hidden="1"/>
    </xf>
    <xf numFmtId="49" fontId="2" fillId="0" borderId="0" xfId="18" applyNumberFormat="1" applyFont="1" applyFill="1" applyBorder="1" applyAlignment="1" applyProtection="1">
      <alignment horizontal="center"/>
      <protection hidden="1"/>
    </xf>
    <xf numFmtId="166" fontId="2" fillId="0" borderId="0" xfId="18" applyNumberFormat="1" applyFont="1" applyFill="1" applyBorder="1" applyAlignment="1" applyProtection="1">
      <alignment horizontal="center"/>
      <protection hidden="1"/>
    </xf>
    <xf numFmtId="0" fontId="3" fillId="0" borderId="0" xfId="0" applyFont="1" applyBorder="1" applyAlignment="1">
      <alignment/>
    </xf>
    <xf numFmtId="166" fontId="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6" fontId="3" fillId="0" borderId="1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168" fontId="2" fillId="0" borderId="0" xfId="18" applyNumberFormat="1" applyFont="1" applyBorder="1" applyAlignment="1">
      <alignment horizontal="center" vertical="center" wrapText="1"/>
      <protection/>
    </xf>
    <xf numFmtId="166" fontId="2" fillId="0" borderId="1" xfId="0" applyNumberFormat="1" applyFont="1" applyFill="1" applyBorder="1" applyAlignment="1">
      <alignment horizontal="center"/>
    </xf>
    <xf numFmtId="0" fontId="13" fillId="2" borderId="0" xfId="0" applyFont="1" applyFill="1" applyAlignment="1">
      <alignment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3" fontId="2" fillId="0" borderId="18" xfId="0" applyNumberFormat="1" applyFont="1" applyBorder="1" applyAlignment="1">
      <alignment horizontal="center"/>
    </xf>
    <xf numFmtId="0" fontId="3" fillId="0" borderId="6" xfId="0" applyFont="1" applyBorder="1" applyAlignment="1">
      <alignment wrapText="1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1" xfId="18" applyNumberFormat="1" applyFont="1" applyBorder="1" applyAlignment="1">
      <alignment horizontal="center" vertical="center" wrapText="1"/>
      <protection/>
    </xf>
    <xf numFmtId="0" fontId="2" fillId="0" borderId="2" xfId="18" applyFont="1" applyBorder="1" applyAlignment="1">
      <alignment horizontal="center" wrapText="1"/>
      <protection/>
    </xf>
    <xf numFmtId="0" fontId="2" fillId="0" borderId="1" xfId="18" applyFont="1" applyBorder="1" applyAlignment="1">
      <alignment horizontal="center" wrapText="1"/>
      <protection/>
    </xf>
    <xf numFmtId="164" fontId="2" fillId="0" borderId="10" xfId="18" applyNumberFormat="1" applyFont="1" applyFill="1" applyBorder="1" applyAlignment="1" applyProtection="1">
      <alignment horizontal="left" vertical="center" wrapText="1"/>
      <protection hidden="1"/>
    </xf>
    <xf numFmtId="49" fontId="3" fillId="0" borderId="8" xfId="18" applyNumberFormat="1" applyFont="1" applyFill="1" applyBorder="1" applyAlignment="1" applyProtection="1">
      <alignment horizontal="center"/>
      <protection hidden="1"/>
    </xf>
    <xf numFmtId="49" fontId="3" fillId="0" borderId="9" xfId="18" applyNumberFormat="1" applyFont="1" applyFill="1" applyBorder="1" applyAlignment="1" applyProtection="1">
      <alignment horizontal="center"/>
      <protection hidden="1"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1" fontId="2" fillId="0" borderId="19" xfId="0" applyNumberFormat="1" applyFont="1" applyFill="1" applyBorder="1" applyAlignment="1">
      <alignment horizontal="center" wrapText="1"/>
    </xf>
    <xf numFmtId="3" fontId="2" fillId="0" borderId="19" xfId="0" applyNumberFormat="1" applyFont="1" applyBorder="1" applyAlignment="1">
      <alignment horizontal="center"/>
    </xf>
    <xf numFmtId="3" fontId="2" fillId="0" borderId="2" xfId="18" applyNumberFormat="1" applyFont="1" applyFill="1" applyBorder="1" applyAlignment="1" applyProtection="1">
      <alignment horizontal="center"/>
      <protection hidden="1"/>
    </xf>
    <xf numFmtId="3" fontId="2" fillId="0" borderId="22" xfId="18" applyNumberFormat="1" applyFont="1" applyFill="1" applyBorder="1" applyAlignment="1" applyProtection="1">
      <alignment horizontal="center"/>
      <protection hidden="1"/>
    </xf>
    <xf numFmtId="49" fontId="3" fillId="0" borderId="3" xfId="18" applyNumberFormat="1" applyFont="1" applyFill="1" applyBorder="1" applyAlignment="1" applyProtection="1">
      <alignment horizontal="center"/>
      <protection hidden="1"/>
    </xf>
    <xf numFmtId="49" fontId="3" fillId="0" borderId="22" xfId="18" applyNumberFormat="1" applyFont="1" applyFill="1" applyBorder="1" applyAlignment="1" applyProtection="1">
      <alignment horizontal="center"/>
      <protection hidden="1"/>
    </xf>
    <xf numFmtId="3" fontId="14" fillId="0" borderId="2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49" fontId="2" fillId="0" borderId="2" xfId="18" applyNumberFormat="1" applyFont="1" applyFill="1" applyBorder="1" applyAlignment="1" applyProtection="1">
      <alignment/>
      <protection hidden="1"/>
    </xf>
    <xf numFmtId="49" fontId="2" fillId="0" borderId="1" xfId="18" applyNumberFormat="1" applyFont="1" applyFill="1" applyBorder="1" applyAlignment="1" applyProtection="1">
      <alignment/>
      <protection hidden="1"/>
    </xf>
    <xf numFmtId="165" fontId="2" fillId="0" borderId="1" xfId="18" applyNumberFormat="1" applyFont="1" applyFill="1" applyBorder="1" applyAlignment="1" applyProtection="1">
      <alignment horizontal="center"/>
      <protection hidden="1"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164" fontId="2" fillId="0" borderId="16" xfId="18" applyNumberFormat="1" applyFont="1" applyFill="1" applyBorder="1" applyAlignment="1" applyProtection="1">
      <alignment horizontal="left" vertical="center" wrapText="1"/>
      <protection hidden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</cellXfs>
  <cellStyles count="8">
    <cellStyle name="Normal" xfId="0"/>
    <cellStyle name="Currency" xfId="15"/>
    <cellStyle name="Currency [0]" xfId="16"/>
    <cellStyle name="Обычный_tmp" xfId="17"/>
    <cellStyle name="Обычный_Tmp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">
      <selection activeCell="H5" sqref="H5"/>
    </sheetView>
  </sheetViews>
  <sheetFormatPr defaultColWidth="9.00390625" defaultRowHeight="12.75"/>
  <cols>
    <col min="1" max="1" width="49.875" style="0" customWidth="1"/>
    <col min="2" max="2" width="9.25390625" style="0" customWidth="1"/>
    <col min="3" max="3" width="9.00390625" style="0" customWidth="1"/>
    <col min="4" max="4" width="9.25390625" style="0" customWidth="1"/>
    <col min="5" max="5" width="14.25390625" style="0" customWidth="1"/>
    <col min="6" max="6" width="9.875" style="0" customWidth="1"/>
  </cols>
  <sheetData>
    <row r="1" spans="1:6" ht="16.5" customHeight="1">
      <c r="A1" s="1"/>
      <c r="B1" s="1"/>
      <c r="C1" s="147" t="s">
        <v>138</v>
      </c>
      <c r="D1" s="148"/>
      <c r="E1" s="148"/>
      <c r="F1" s="1"/>
    </row>
    <row r="2" spans="1:6" ht="15.75" customHeight="1">
      <c r="A2" s="1"/>
      <c r="B2" s="1"/>
      <c r="C2" s="149" t="s">
        <v>98</v>
      </c>
      <c r="D2" s="149"/>
      <c r="E2" s="149"/>
      <c r="F2" s="1"/>
    </row>
    <row r="3" spans="1:6" ht="19.5" customHeight="1">
      <c r="A3" s="1"/>
      <c r="B3" s="1"/>
      <c r="C3" s="147" t="s">
        <v>154</v>
      </c>
      <c r="D3" s="148"/>
      <c r="E3" s="148"/>
      <c r="F3" s="1"/>
    </row>
    <row r="4" spans="1:6" ht="15.75">
      <c r="A4" s="1"/>
      <c r="B4" s="1"/>
      <c r="C4" s="1"/>
      <c r="D4" s="1"/>
      <c r="E4" s="1"/>
      <c r="F4" s="1"/>
    </row>
    <row r="5" spans="1:6" ht="36.75" customHeight="1">
      <c r="A5" s="141" t="s">
        <v>73</v>
      </c>
      <c r="B5" s="142"/>
      <c r="C5" s="142"/>
      <c r="D5" s="142"/>
      <c r="E5" s="142"/>
      <c r="F5" s="1"/>
    </row>
    <row r="6" spans="1:6" ht="16.5" thickBot="1">
      <c r="A6" s="1"/>
      <c r="B6" s="1"/>
      <c r="C6" s="1"/>
      <c r="D6" s="1"/>
      <c r="E6" s="1"/>
      <c r="F6" s="1"/>
    </row>
    <row r="7" spans="1:6" ht="87.75" customHeight="1" thickBot="1">
      <c r="A7" s="36" t="s">
        <v>0</v>
      </c>
      <c r="B7" s="37" t="s">
        <v>1</v>
      </c>
      <c r="C7" s="38" t="s">
        <v>2</v>
      </c>
      <c r="D7" s="38" t="s">
        <v>3</v>
      </c>
      <c r="E7" s="39" t="s">
        <v>60</v>
      </c>
      <c r="F7" s="1"/>
    </row>
    <row r="8" spans="1:6" ht="15.75">
      <c r="A8" s="40" t="s">
        <v>59</v>
      </c>
      <c r="B8" s="41">
        <v>1</v>
      </c>
      <c r="C8" s="42">
        <v>2</v>
      </c>
      <c r="D8" s="41">
        <v>3</v>
      </c>
      <c r="E8" s="40">
        <v>4</v>
      </c>
      <c r="F8" s="1"/>
    </row>
    <row r="9" spans="1:7" ht="47.25">
      <c r="A9" s="43" t="s">
        <v>74</v>
      </c>
      <c r="B9" s="44" t="s">
        <v>75</v>
      </c>
      <c r="C9" s="45" t="s">
        <v>75</v>
      </c>
      <c r="D9" s="44" t="s">
        <v>75</v>
      </c>
      <c r="E9" s="30">
        <f>SUM(E10:E11)</f>
        <v>45835</v>
      </c>
      <c r="F9" s="1"/>
      <c r="G9" s="25"/>
    </row>
    <row r="10" spans="1:7" ht="15.75">
      <c r="A10" s="46" t="s">
        <v>76</v>
      </c>
      <c r="B10" s="47" t="s">
        <v>14</v>
      </c>
      <c r="C10" s="48" t="s">
        <v>61</v>
      </c>
      <c r="D10" s="47" t="s">
        <v>77</v>
      </c>
      <c r="E10" s="31">
        <f>32045+12000</f>
        <v>44045</v>
      </c>
      <c r="F10" s="1"/>
      <c r="G10" s="25"/>
    </row>
    <row r="11" spans="1:7" ht="47.25">
      <c r="A11" s="46" t="s">
        <v>78</v>
      </c>
      <c r="B11" s="47" t="s">
        <v>14</v>
      </c>
      <c r="C11" s="48" t="s">
        <v>61</v>
      </c>
      <c r="D11" s="47" t="s">
        <v>77</v>
      </c>
      <c r="E11" s="31">
        <f>1600+190</f>
        <v>1790</v>
      </c>
      <c r="F11" s="1"/>
      <c r="G11" s="25"/>
    </row>
    <row r="12" spans="1:7" ht="15.75">
      <c r="A12" s="46"/>
      <c r="B12" s="49"/>
      <c r="C12" s="48"/>
      <c r="D12" s="49"/>
      <c r="E12" s="31"/>
      <c r="F12" s="1"/>
      <c r="G12" s="25"/>
    </row>
    <row r="13" spans="1:7" ht="63">
      <c r="A13" s="43" t="s">
        <v>121</v>
      </c>
      <c r="B13" s="44" t="s">
        <v>75</v>
      </c>
      <c r="C13" s="45" t="s">
        <v>75</v>
      </c>
      <c r="D13" s="44" t="s">
        <v>75</v>
      </c>
      <c r="E13" s="34">
        <f>SUM(E14:E17)</f>
        <v>15247.900000000001</v>
      </c>
      <c r="F13" s="1"/>
      <c r="G13" s="25"/>
    </row>
    <row r="14" spans="1:7" ht="31.5">
      <c r="A14" s="46" t="s">
        <v>122</v>
      </c>
      <c r="B14" s="49" t="s">
        <v>123</v>
      </c>
      <c r="C14" s="83">
        <v>3380000</v>
      </c>
      <c r="D14" s="47" t="s">
        <v>7</v>
      </c>
      <c r="E14" s="84">
        <f>2257.5+1792.8</f>
        <v>4050.3</v>
      </c>
      <c r="F14" s="1"/>
      <c r="G14" s="25"/>
    </row>
    <row r="15" spans="1:7" ht="15.75">
      <c r="A15" s="46" t="s">
        <v>124</v>
      </c>
      <c r="B15" s="49" t="s">
        <v>125</v>
      </c>
      <c r="C15" s="83">
        <v>3500200</v>
      </c>
      <c r="D15" s="47" t="s">
        <v>107</v>
      </c>
      <c r="E15" s="84">
        <f>2825.2+101+2330</f>
        <v>5256.2</v>
      </c>
      <c r="F15" s="1"/>
      <c r="G15" s="25"/>
    </row>
    <row r="16" spans="1:7" ht="15.75">
      <c r="A16" s="46" t="s">
        <v>126</v>
      </c>
      <c r="B16" s="49" t="s">
        <v>127</v>
      </c>
      <c r="C16" s="83">
        <v>6000200</v>
      </c>
      <c r="D16" s="47" t="s">
        <v>7</v>
      </c>
      <c r="E16" s="84">
        <v>1703.7</v>
      </c>
      <c r="F16" s="1"/>
      <c r="G16" s="25"/>
    </row>
    <row r="17" spans="1:7" ht="15.75">
      <c r="A17" s="46" t="s">
        <v>135</v>
      </c>
      <c r="B17" s="49" t="s">
        <v>127</v>
      </c>
      <c r="C17" s="83">
        <v>6000200</v>
      </c>
      <c r="D17" s="47" t="s">
        <v>7</v>
      </c>
      <c r="E17" s="84">
        <v>4237.7</v>
      </c>
      <c r="F17" s="1"/>
      <c r="G17" s="25"/>
    </row>
    <row r="18" spans="1:7" ht="47.25">
      <c r="A18" s="43" t="s">
        <v>79</v>
      </c>
      <c r="B18" s="49" t="s">
        <v>80</v>
      </c>
      <c r="C18" s="48" t="s">
        <v>61</v>
      </c>
      <c r="D18" s="49" t="s">
        <v>81</v>
      </c>
      <c r="E18" s="30">
        <v>20000</v>
      </c>
      <c r="F18" s="1"/>
      <c r="G18" s="25"/>
    </row>
    <row r="19" spans="1:7" ht="31.5">
      <c r="A19" s="43" t="s">
        <v>116</v>
      </c>
      <c r="B19" s="49" t="s">
        <v>80</v>
      </c>
      <c r="C19" s="48" t="s">
        <v>61</v>
      </c>
      <c r="D19" s="49" t="s">
        <v>81</v>
      </c>
      <c r="E19" s="30">
        <v>17514</v>
      </c>
      <c r="F19" s="1"/>
      <c r="G19" s="25"/>
    </row>
    <row r="20" spans="1:8" ht="78.75">
      <c r="A20" s="43" t="s">
        <v>139</v>
      </c>
      <c r="B20" s="49" t="s">
        <v>80</v>
      </c>
      <c r="C20" s="48" t="s">
        <v>61</v>
      </c>
      <c r="D20" s="49" t="s">
        <v>107</v>
      </c>
      <c r="E20" s="34">
        <f>SUM(E21:E24)</f>
        <v>12672.699999999999</v>
      </c>
      <c r="F20" s="1"/>
      <c r="G20" s="25"/>
      <c r="H20" s="71"/>
    </row>
    <row r="21" spans="1:7" ht="110.25" hidden="1">
      <c r="A21" s="43" t="s">
        <v>119</v>
      </c>
      <c r="B21" s="49" t="s">
        <v>80</v>
      </c>
      <c r="C21" s="48" t="s">
        <v>61</v>
      </c>
      <c r="D21" s="49" t="s">
        <v>107</v>
      </c>
      <c r="E21" s="34">
        <f>1428.8+2915.5+506.5+471.6</f>
        <v>5322.400000000001</v>
      </c>
      <c r="F21" s="1">
        <v>506.5</v>
      </c>
      <c r="G21" s="104">
        <v>471.6</v>
      </c>
    </row>
    <row r="22" spans="1:7" ht="110.25" hidden="1">
      <c r="A22" s="43" t="s">
        <v>120</v>
      </c>
      <c r="B22" s="49" t="s">
        <v>80</v>
      </c>
      <c r="C22" s="48" t="s">
        <v>61</v>
      </c>
      <c r="D22" s="49" t="s">
        <v>107</v>
      </c>
      <c r="E22" s="34">
        <f>628+1611+269.7</f>
        <v>2508.7</v>
      </c>
      <c r="F22" s="1">
        <v>269.7</v>
      </c>
      <c r="G22" s="25"/>
    </row>
    <row r="23" spans="1:7" ht="63" hidden="1">
      <c r="A23" s="43" t="s">
        <v>136</v>
      </c>
      <c r="B23" s="49" t="s">
        <v>80</v>
      </c>
      <c r="C23" s="48" t="s">
        <v>61</v>
      </c>
      <c r="D23" s="49" t="s">
        <v>107</v>
      </c>
      <c r="E23" s="34">
        <f>1109.8+512.3+2814.1</f>
        <v>4436.2</v>
      </c>
      <c r="F23" s="1">
        <v>512.3</v>
      </c>
      <c r="G23" s="104">
        <v>2814.1</v>
      </c>
    </row>
    <row r="24" spans="1:7" ht="63" hidden="1">
      <c r="A24" s="43" t="s">
        <v>137</v>
      </c>
      <c r="B24" s="49" t="s">
        <v>80</v>
      </c>
      <c r="C24" s="48" t="s">
        <v>61</v>
      </c>
      <c r="D24" s="49" t="s">
        <v>107</v>
      </c>
      <c r="E24" s="34">
        <v>405.4</v>
      </c>
      <c r="F24" s="1">
        <v>405.4</v>
      </c>
      <c r="G24" s="25"/>
    </row>
    <row r="25" spans="1:7" ht="47.25">
      <c r="A25" s="43" t="s">
        <v>82</v>
      </c>
      <c r="B25" s="50" t="s">
        <v>75</v>
      </c>
      <c r="C25" s="51" t="s">
        <v>75</v>
      </c>
      <c r="D25" s="50" t="s">
        <v>75</v>
      </c>
      <c r="E25" s="30">
        <f>SUM(E26:E31)</f>
        <v>390109</v>
      </c>
      <c r="F25" s="1"/>
      <c r="G25" s="25"/>
    </row>
    <row r="26" spans="1:7" ht="15.75">
      <c r="A26" s="52" t="s">
        <v>83</v>
      </c>
      <c r="B26" s="53" t="s">
        <v>50</v>
      </c>
      <c r="C26" s="54" t="s">
        <v>61</v>
      </c>
      <c r="D26" s="53" t="s">
        <v>81</v>
      </c>
      <c r="E26" s="31">
        <v>45000</v>
      </c>
      <c r="F26" s="1"/>
      <c r="G26" s="25"/>
    </row>
    <row r="27" spans="1:7" ht="31.5">
      <c r="A27" s="46" t="s">
        <v>84</v>
      </c>
      <c r="B27" s="53" t="s">
        <v>50</v>
      </c>
      <c r="C27" s="54" t="s">
        <v>61</v>
      </c>
      <c r="D27" s="53" t="s">
        <v>81</v>
      </c>
      <c r="E27" s="31">
        <v>45000</v>
      </c>
      <c r="F27" s="1"/>
      <c r="G27" s="25"/>
    </row>
    <row r="28" spans="1:7" ht="47.25">
      <c r="A28" s="46" t="s">
        <v>85</v>
      </c>
      <c r="B28" s="53" t="s">
        <v>50</v>
      </c>
      <c r="C28" s="54" t="s">
        <v>61</v>
      </c>
      <c r="D28" s="53" t="s">
        <v>81</v>
      </c>
      <c r="E28" s="101">
        <f>127021+75000</f>
        <v>202021</v>
      </c>
      <c r="F28" s="1"/>
      <c r="G28" s="25"/>
    </row>
    <row r="29" spans="1:7" ht="15.75">
      <c r="A29" s="52" t="s">
        <v>86</v>
      </c>
      <c r="B29" s="53" t="s">
        <v>32</v>
      </c>
      <c r="C29" s="54" t="s">
        <v>61</v>
      </c>
      <c r="D29" s="53" t="s">
        <v>81</v>
      </c>
      <c r="E29" s="31">
        <v>25925</v>
      </c>
      <c r="F29" s="1"/>
      <c r="G29" s="25"/>
    </row>
    <row r="30" spans="1:7" ht="31.5">
      <c r="A30" s="46" t="s">
        <v>87</v>
      </c>
      <c r="B30" s="49" t="s">
        <v>62</v>
      </c>
      <c r="C30" s="48" t="s">
        <v>61</v>
      </c>
      <c r="D30" s="49" t="s">
        <v>81</v>
      </c>
      <c r="E30" s="31">
        <f>27970-248</f>
        <v>27722</v>
      </c>
      <c r="F30" s="1"/>
      <c r="G30" s="25"/>
    </row>
    <row r="31" spans="1:7" ht="31.5">
      <c r="A31" s="46" t="s">
        <v>88</v>
      </c>
      <c r="B31" s="49" t="s">
        <v>89</v>
      </c>
      <c r="C31" s="48" t="s">
        <v>61</v>
      </c>
      <c r="D31" s="49" t="s">
        <v>81</v>
      </c>
      <c r="E31" s="31">
        <f>44193+248</f>
        <v>44441</v>
      </c>
      <c r="F31" s="1"/>
      <c r="G31" s="25"/>
    </row>
    <row r="32" spans="1:7" ht="31.5">
      <c r="A32" s="55" t="s">
        <v>97</v>
      </c>
      <c r="B32" s="56" t="s">
        <v>14</v>
      </c>
      <c r="C32" s="57" t="s">
        <v>109</v>
      </c>
      <c r="D32" s="56" t="s">
        <v>110</v>
      </c>
      <c r="E32" s="34">
        <v>1586.8</v>
      </c>
      <c r="F32" s="1"/>
      <c r="G32" s="25"/>
    </row>
    <row r="33" spans="1:7" ht="84.75" customHeight="1">
      <c r="A33" s="7" t="s">
        <v>90</v>
      </c>
      <c r="B33" s="9" t="s">
        <v>91</v>
      </c>
      <c r="C33" s="8" t="s">
        <v>92</v>
      </c>
      <c r="D33" s="9" t="s">
        <v>25</v>
      </c>
      <c r="E33" s="30">
        <v>4800</v>
      </c>
      <c r="F33" s="1"/>
      <c r="G33" s="25"/>
    </row>
    <row r="34" spans="1:7" ht="78.75" hidden="1">
      <c r="A34" s="7" t="s">
        <v>93</v>
      </c>
      <c r="B34" s="9" t="s">
        <v>91</v>
      </c>
      <c r="C34" s="8" t="s">
        <v>92</v>
      </c>
      <c r="D34" s="9" t="s">
        <v>25</v>
      </c>
      <c r="E34" s="30">
        <f>700-700</f>
        <v>0</v>
      </c>
      <c r="F34" s="1"/>
      <c r="G34" s="25"/>
    </row>
    <row r="35" spans="1:7" ht="47.25">
      <c r="A35" s="12" t="s">
        <v>94</v>
      </c>
      <c r="B35" s="58" t="s">
        <v>62</v>
      </c>
      <c r="C35" s="59" t="s">
        <v>95</v>
      </c>
      <c r="D35" s="58" t="s">
        <v>25</v>
      </c>
      <c r="E35" s="30">
        <v>100</v>
      </c>
      <c r="F35" s="1"/>
      <c r="G35" s="25"/>
    </row>
    <row r="36" spans="1:7" ht="32.25" thickBot="1">
      <c r="A36" s="12" t="s">
        <v>117</v>
      </c>
      <c r="B36" s="58" t="s">
        <v>18</v>
      </c>
      <c r="C36" s="59" t="s">
        <v>118</v>
      </c>
      <c r="D36" s="58" t="s">
        <v>25</v>
      </c>
      <c r="E36" s="30">
        <v>1000</v>
      </c>
      <c r="F36" s="1"/>
      <c r="G36" s="25"/>
    </row>
    <row r="37" spans="1:7" ht="16.5" hidden="1" thickBot="1">
      <c r="A37" s="60"/>
      <c r="B37" s="61"/>
      <c r="C37" s="62"/>
      <c r="D37" s="61"/>
      <c r="E37" s="31"/>
      <c r="F37" s="1"/>
      <c r="G37" s="25"/>
    </row>
    <row r="38" spans="1:7" ht="16.5" thickBot="1">
      <c r="A38" s="63" t="s">
        <v>96</v>
      </c>
      <c r="B38" s="64"/>
      <c r="C38" s="65"/>
      <c r="D38" s="64"/>
      <c r="E38" s="103">
        <f>E25+E18+E9+E33+E34+E35+E32+E19+E36+E20+E13</f>
        <v>508865.4</v>
      </c>
      <c r="F38" s="1"/>
      <c r="G38" s="25"/>
    </row>
    <row r="39" spans="1:7" ht="15.75">
      <c r="A39" s="1"/>
      <c r="B39" s="18"/>
      <c r="C39" s="18"/>
      <c r="D39" s="18"/>
      <c r="E39" s="1"/>
      <c r="F39" s="1"/>
      <c r="G39" s="25"/>
    </row>
    <row r="40" spans="1:7" ht="15.75">
      <c r="A40" s="1"/>
      <c r="B40" s="18"/>
      <c r="C40" s="18"/>
      <c r="D40" s="18"/>
      <c r="E40" s="88"/>
      <c r="F40" s="1"/>
      <c r="G40" s="25"/>
    </row>
    <row r="41" spans="1:7" ht="15.75">
      <c r="A41" s="1"/>
      <c r="B41" s="18"/>
      <c r="C41" s="18"/>
      <c r="D41" s="18"/>
      <c r="E41" s="1"/>
      <c r="F41" s="1"/>
      <c r="G41" s="25"/>
    </row>
    <row r="42" spans="1:7" ht="15.75">
      <c r="A42" s="1"/>
      <c r="B42" s="18"/>
      <c r="C42" s="18"/>
      <c r="D42" s="18"/>
      <c r="E42" s="1"/>
      <c r="F42" s="1"/>
      <c r="G42" s="25"/>
    </row>
    <row r="43" spans="1:7" ht="15.75">
      <c r="A43" s="1"/>
      <c r="B43" s="18"/>
      <c r="C43" s="18"/>
      <c r="D43" s="18"/>
      <c r="E43" s="1"/>
      <c r="F43" s="1"/>
      <c r="G43" s="25"/>
    </row>
    <row r="44" spans="1:7" ht="15.75">
      <c r="A44" s="1"/>
      <c r="B44" s="18"/>
      <c r="C44" s="18"/>
      <c r="D44" s="18"/>
      <c r="E44" s="1"/>
      <c r="F44" s="1"/>
      <c r="G44" s="25"/>
    </row>
    <row r="45" spans="1:7" ht="15.75">
      <c r="A45" s="1"/>
      <c r="B45" s="18"/>
      <c r="C45" s="18"/>
      <c r="D45" s="18"/>
      <c r="E45" s="88"/>
      <c r="F45" s="1"/>
      <c r="G45" s="25"/>
    </row>
    <row r="46" spans="1:7" ht="15.75">
      <c r="A46" s="1"/>
      <c r="B46" s="18"/>
      <c r="C46" s="18"/>
      <c r="D46" s="18"/>
      <c r="E46" s="1"/>
      <c r="F46" s="1"/>
      <c r="G46" s="25"/>
    </row>
    <row r="47" spans="1:7" ht="15.75">
      <c r="A47" s="1"/>
      <c r="B47" s="18"/>
      <c r="C47" s="18"/>
      <c r="D47" s="18"/>
      <c r="E47" s="1"/>
      <c r="F47" s="1"/>
      <c r="G47" s="25"/>
    </row>
    <row r="48" spans="1:7" ht="15.75">
      <c r="A48" s="1"/>
      <c r="B48" s="18"/>
      <c r="C48" s="18"/>
      <c r="D48" s="18"/>
      <c r="E48" s="1"/>
      <c r="F48" s="1"/>
      <c r="G48" s="25"/>
    </row>
    <row r="49" spans="1:7" ht="15.75">
      <c r="A49" s="1"/>
      <c r="B49" s="18"/>
      <c r="C49" s="18"/>
      <c r="D49" s="18"/>
      <c r="E49" s="1"/>
      <c r="F49" s="1"/>
      <c r="G49" s="25"/>
    </row>
    <row r="50" spans="1:7" ht="15.75">
      <c r="A50" s="1"/>
      <c r="B50" s="18"/>
      <c r="C50" s="18"/>
      <c r="D50" s="18"/>
      <c r="E50" s="1"/>
      <c r="F50" s="1"/>
      <c r="G50" s="25"/>
    </row>
    <row r="51" spans="1:7" ht="15.75">
      <c r="A51" s="1"/>
      <c r="B51" s="18"/>
      <c r="C51" s="18"/>
      <c r="D51" s="18"/>
      <c r="E51" s="1"/>
      <c r="F51" s="1"/>
      <c r="G51" s="25"/>
    </row>
    <row r="52" spans="1:7" ht="15.75">
      <c r="A52" s="1"/>
      <c r="B52" s="18"/>
      <c r="C52" s="18"/>
      <c r="D52" s="18"/>
      <c r="E52" s="1"/>
      <c r="F52" s="1"/>
      <c r="G52" s="25"/>
    </row>
    <row r="53" spans="1:7" ht="15.75">
      <c r="A53" s="1"/>
      <c r="B53" s="18"/>
      <c r="C53" s="18"/>
      <c r="D53" s="18"/>
      <c r="E53" s="1"/>
      <c r="F53" s="1"/>
      <c r="G53" s="25"/>
    </row>
    <row r="54" spans="1:7" ht="15.75">
      <c r="A54" s="1"/>
      <c r="B54" s="18"/>
      <c r="C54" s="18"/>
      <c r="D54" s="18"/>
      <c r="E54" s="1"/>
      <c r="F54" s="1"/>
      <c r="G54" s="25"/>
    </row>
    <row r="55" spans="1:7" ht="15.75">
      <c r="A55" s="1"/>
      <c r="B55" s="18"/>
      <c r="C55" s="18"/>
      <c r="D55" s="18"/>
      <c r="E55" s="1"/>
      <c r="F55" s="1"/>
      <c r="G55" s="25"/>
    </row>
    <row r="56" spans="1:7" ht="15.75">
      <c r="A56" s="1"/>
      <c r="B56" s="18"/>
      <c r="C56" s="18"/>
      <c r="D56" s="18"/>
      <c r="E56" s="1"/>
      <c r="F56" s="1"/>
      <c r="G56" s="25"/>
    </row>
    <row r="57" spans="1:7" ht="12.75">
      <c r="A57" s="25"/>
      <c r="B57" s="66"/>
      <c r="C57" s="66"/>
      <c r="D57" s="66"/>
      <c r="E57" s="25"/>
      <c r="F57" s="25"/>
      <c r="G57" s="25"/>
    </row>
    <row r="58" spans="1:7" ht="12.75">
      <c r="A58" s="25"/>
      <c r="B58" s="66"/>
      <c r="C58" s="66"/>
      <c r="D58" s="66"/>
      <c r="E58" s="25"/>
      <c r="F58" s="25"/>
      <c r="G58" s="25"/>
    </row>
    <row r="59" spans="1:7" ht="12.75">
      <c r="A59" s="25"/>
      <c r="B59" s="66"/>
      <c r="C59" s="66"/>
      <c r="D59" s="66"/>
      <c r="E59" s="25"/>
      <c r="F59" s="25"/>
      <c r="G59" s="25"/>
    </row>
    <row r="60" spans="1:5" ht="12.75">
      <c r="A60" s="67"/>
      <c r="B60" s="67"/>
      <c r="C60" s="67"/>
      <c r="D60" s="67"/>
      <c r="E60" s="67"/>
    </row>
    <row r="61" spans="1:5" ht="12.75">
      <c r="A61" s="67"/>
      <c r="B61" s="67"/>
      <c r="C61" s="67"/>
      <c r="D61" s="67"/>
      <c r="E61" s="67"/>
    </row>
    <row r="62" spans="1:5" ht="12.75">
      <c r="A62" s="67"/>
      <c r="B62" s="67"/>
      <c r="C62" s="67"/>
      <c r="D62" s="67"/>
      <c r="E62" s="67"/>
    </row>
    <row r="63" spans="1:5" ht="12.75">
      <c r="A63" s="67"/>
      <c r="B63" s="67"/>
      <c r="C63" s="67"/>
      <c r="D63" s="67"/>
      <c r="E63" s="67"/>
    </row>
    <row r="64" spans="1:5" ht="12.75">
      <c r="A64" s="67"/>
      <c r="B64" s="67"/>
      <c r="C64" s="67"/>
      <c r="D64" s="67"/>
      <c r="E64" s="67"/>
    </row>
    <row r="65" spans="1:5" ht="12.75">
      <c r="A65" s="67"/>
      <c r="B65" s="67"/>
      <c r="C65" s="67"/>
      <c r="D65" s="67"/>
      <c r="E65" s="67"/>
    </row>
    <row r="66" spans="1:5" ht="12.75">
      <c r="A66" s="67"/>
      <c r="B66" s="67"/>
      <c r="C66" s="67"/>
      <c r="D66" s="67"/>
      <c r="E66" s="67"/>
    </row>
    <row r="67" spans="1:5" ht="12.75">
      <c r="A67" s="67"/>
      <c r="B67" s="67"/>
      <c r="C67" s="67"/>
      <c r="D67" s="67"/>
      <c r="E67" s="67"/>
    </row>
    <row r="68" spans="1:5" ht="12.75">
      <c r="A68" s="67"/>
      <c r="B68" s="67"/>
      <c r="C68" s="67"/>
      <c r="D68" s="67"/>
      <c r="E68" s="67"/>
    </row>
    <row r="69" spans="1:5" ht="12.75">
      <c r="A69" s="67"/>
      <c r="B69" s="67"/>
      <c r="C69" s="67"/>
      <c r="D69" s="67"/>
      <c r="E69" s="67"/>
    </row>
    <row r="70" spans="1:5" ht="12.75">
      <c r="A70" s="67"/>
      <c r="B70" s="67"/>
      <c r="C70" s="67"/>
      <c r="D70" s="67"/>
      <c r="E70" s="67"/>
    </row>
    <row r="71" spans="1:5" ht="12.75">
      <c r="A71" s="67"/>
      <c r="B71" s="67"/>
      <c r="C71" s="67"/>
      <c r="D71" s="67"/>
      <c r="E71" s="67"/>
    </row>
    <row r="72" spans="1:5" ht="12.75">
      <c r="A72" s="67"/>
      <c r="B72" s="67"/>
      <c r="C72" s="67"/>
      <c r="D72" s="67"/>
      <c r="E72" s="67"/>
    </row>
    <row r="73" spans="1:5" ht="12.75">
      <c r="A73" s="67"/>
      <c r="B73" s="67"/>
      <c r="C73" s="67"/>
      <c r="D73" s="67"/>
      <c r="E73" s="67"/>
    </row>
    <row r="74" spans="1:5" ht="12.75">
      <c r="A74" s="67"/>
      <c r="B74" s="67"/>
      <c r="C74" s="67"/>
      <c r="D74" s="67"/>
      <c r="E74" s="67"/>
    </row>
    <row r="75" spans="1:5" ht="12.75">
      <c r="A75" s="67"/>
      <c r="B75" s="67"/>
      <c r="C75" s="67"/>
      <c r="D75" s="67"/>
      <c r="E75" s="67"/>
    </row>
    <row r="76" spans="1:5" ht="12.75">
      <c r="A76" s="67"/>
      <c r="B76" s="67"/>
      <c r="C76" s="67"/>
      <c r="D76" s="67"/>
      <c r="E76" s="67"/>
    </row>
    <row r="77" spans="1:5" ht="12.75">
      <c r="A77" s="67"/>
      <c r="B77" s="67"/>
      <c r="C77" s="67"/>
      <c r="D77" s="67"/>
      <c r="E77" s="67"/>
    </row>
    <row r="78" spans="1:5" ht="12.75">
      <c r="A78" s="67"/>
      <c r="B78" s="67"/>
      <c r="C78" s="67"/>
      <c r="D78" s="67"/>
      <c r="E78" s="67"/>
    </row>
    <row r="79" spans="1:5" ht="12.75">
      <c r="A79" s="67"/>
      <c r="B79" s="67"/>
      <c r="C79" s="67"/>
      <c r="D79" s="67"/>
      <c r="E79" s="67"/>
    </row>
    <row r="80" spans="1:5" ht="12.75">
      <c r="A80" s="67"/>
      <c r="B80" s="67"/>
      <c r="C80" s="67"/>
      <c r="D80" s="67"/>
      <c r="E80" s="67"/>
    </row>
    <row r="81" spans="1:5" ht="12.75">
      <c r="A81" s="67"/>
      <c r="B81" s="67"/>
      <c r="C81" s="67"/>
      <c r="D81" s="67"/>
      <c r="E81" s="67"/>
    </row>
    <row r="82" spans="1:5" ht="12.75">
      <c r="A82" s="67"/>
      <c r="B82" s="67"/>
      <c r="C82" s="67"/>
      <c r="D82" s="67"/>
      <c r="E82" s="67"/>
    </row>
    <row r="83" spans="1:5" ht="12.75">
      <c r="A83" s="67"/>
      <c r="B83" s="67"/>
      <c r="C83" s="67"/>
      <c r="D83" s="67"/>
      <c r="E83" s="67"/>
    </row>
  </sheetData>
  <mergeCells count="4">
    <mergeCell ref="A5:E5"/>
    <mergeCell ref="C3:E3"/>
    <mergeCell ref="C1:E1"/>
    <mergeCell ref="C2:E2"/>
  </mergeCells>
  <printOptions/>
  <pageMargins left="0.63" right="0.2" top="0.61" bottom="0.36" header="0.26" footer="0.29"/>
  <pageSetup firstPageNumber="70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J4" sqref="J4"/>
    </sheetView>
  </sheetViews>
  <sheetFormatPr defaultColWidth="9.00390625" defaultRowHeight="12.75"/>
  <cols>
    <col min="1" max="1" width="46.25390625" style="0" customWidth="1"/>
    <col min="2" max="2" width="7.75390625" style="0" customWidth="1"/>
    <col min="3" max="3" width="9.875" style="0" customWidth="1"/>
    <col min="4" max="4" width="9.75390625" style="0" customWidth="1"/>
    <col min="5" max="5" width="12.625" style="0" customWidth="1"/>
  </cols>
  <sheetData>
    <row r="1" spans="3:5" ht="15.75" customHeight="1">
      <c r="C1" s="147" t="s">
        <v>155</v>
      </c>
      <c r="D1" s="150"/>
      <c r="E1" s="150"/>
    </row>
    <row r="2" spans="3:5" ht="18.75">
      <c r="C2" s="149" t="s">
        <v>99</v>
      </c>
      <c r="D2" s="149"/>
      <c r="E2" s="149"/>
    </row>
    <row r="3" spans="3:5" ht="18.75">
      <c r="C3" s="149" t="s">
        <v>154</v>
      </c>
      <c r="D3" s="149"/>
      <c r="E3" s="149"/>
    </row>
    <row r="4" spans="1:5" ht="15.75">
      <c r="A4" s="1"/>
      <c r="B4" s="1"/>
      <c r="C4" s="1"/>
      <c r="D4" s="1"/>
      <c r="E4" s="1"/>
    </row>
    <row r="5" spans="1:5" ht="18.75">
      <c r="A5" s="2" t="s">
        <v>63</v>
      </c>
      <c r="B5" s="1"/>
      <c r="C5" s="1"/>
      <c r="D5" s="1"/>
      <c r="E5" s="1"/>
    </row>
    <row r="6" spans="1:5" ht="15.75">
      <c r="A6" s="1"/>
      <c r="B6" s="1"/>
      <c r="C6" s="1"/>
      <c r="D6" s="1"/>
      <c r="E6" s="1"/>
    </row>
    <row r="7" spans="1:5" ht="16.5" thickBot="1">
      <c r="A7" s="1"/>
      <c r="B7" s="1"/>
      <c r="C7" s="1"/>
      <c r="D7" s="1"/>
      <c r="E7" s="1"/>
    </row>
    <row r="8" spans="1:5" ht="57" customHeight="1" thickBot="1">
      <c r="A8" s="20" t="s">
        <v>0</v>
      </c>
      <c r="B8" s="21" t="s">
        <v>1</v>
      </c>
      <c r="C8" s="22" t="s">
        <v>2</v>
      </c>
      <c r="D8" s="22" t="s">
        <v>3</v>
      </c>
      <c r="E8" s="33" t="s">
        <v>60</v>
      </c>
    </row>
    <row r="9" spans="1:5" ht="93" customHeight="1" thickBot="1">
      <c r="A9" s="26" t="s">
        <v>64</v>
      </c>
      <c r="B9" s="27" t="s">
        <v>65</v>
      </c>
      <c r="C9" s="29" t="s">
        <v>67</v>
      </c>
      <c r="D9" s="27" t="s">
        <v>68</v>
      </c>
      <c r="E9" s="32">
        <v>20303</v>
      </c>
    </row>
    <row r="10" spans="1:5" ht="48" thickBot="1">
      <c r="A10" s="26" t="s">
        <v>128</v>
      </c>
      <c r="B10" s="27" t="s">
        <v>105</v>
      </c>
      <c r="C10" s="29" t="s">
        <v>106</v>
      </c>
      <c r="D10" s="27" t="s">
        <v>107</v>
      </c>
      <c r="E10" s="32">
        <v>100</v>
      </c>
    </row>
    <row r="11" spans="1:5" ht="48" thickBot="1">
      <c r="A11" s="86" t="s">
        <v>130</v>
      </c>
      <c r="B11" s="27" t="s">
        <v>131</v>
      </c>
      <c r="C11" s="29" t="s">
        <v>61</v>
      </c>
      <c r="D11" s="27" t="s">
        <v>132</v>
      </c>
      <c r="E11" s="32">
        <v>21</v>
      </c>
    </row>
    <row r="12" spans="1:5" ht="48" thickBot="1">
      <c r="A12" s="26" t="s">
        <v>113</v>
      </c>
      <c r="B12" s="27" t="s">
        <v>23</v>
      </c>
      <c r="C12" s="29" t="s">
        <v>24</v>
      </c>
      <c r="D12" s="27" t="s">
        <v>25</v>
      </c>
      <c r="E12" s="32">
        <v>1000</v>
      </c>
    </row>
    <row r="13" spans="1:5" ht="48" thickBot="1">
      <c r="A13" s="26" t="s">
        <v>111</v>
      </c>
      <c r="B13" s="27" t="s">
        <v>47</v>
      </c>
      <c r="C13" s="29" t="s">
        <v>61</v>
      </c>
      <c r="D13" s="27" t="s">
        <v>112</v>
      </c>
      <c r="E13" s="69">
        <v>479.1</v>
      </c>
    </row>
    <row r="14" spans="1:5" ht="63.75" thickBot="1">
      <c r="A14" s="26" t="s">
        <v>102</v>
      </c>
      <c r="B14" s="27" t="s">
        <v>18</v>
      </c>
      <c r="C14" s="29" t="s">
        <v>61</v>
      </c>
      <c r="D14" s="27" t="s">
        <v>101</v>
      </c>
      <c r="E14" s="69">
        <f>1311.5+3+20</f>
        <v>1334.5</v>
      </c>
    </row>
    <row r="15" spans="1:5" ht="63.75" thickBot="1">
      <c r="A15" s="26" t="s">
        <v>114</v>
      </c>
      <c r="B15" s="27" t="s">
        <v>18</v>
      </c>
      <c r="C15" s="29" t="s">
        <v>61</v>
      </c>
      <c r="D15" s="27" t="s">
        <v>101</v>
      </c>
      <c r="E15" s="32">
        <v>2200</v>
      </c>
    </row>
    <row r="16" spans="1:5" ht="63.75" thickBot="1">
      <c r="A16" s="26" t="s">
        <v>115</v>
      </c>
      <c r="B16" s="27" t="s">
        <v>18</v>
      </c>
      <c r="C16" s="29" t="s">
        <v>61</v>
      </c>
      <c r="D16" s="27" t="s">
        <v>101</v>
      </c>
      <c r="E16" s="32">
        <v>125</v>
      </c>
    </row>
    <row r="17" spans="1:5" ht="32.25" thickBot="1">
      <c r="A17" s="87" t="s">
        <v>134</v>
      </c>
      <c r="B17" s="27" t="s">
        <v>62</v>
      </c>
      <c r="C17" s="29" t="s">
        <v>133</v>
      </c>
      <c r="D17" s="27" t="s">
        <v>25</v>
      </c>
      <c r="E17" s="32">
        <v>300</v>
      </c>
    </row>
    <row r="18" spans="1:5" ht="37.5" customHeight="1" thickBot="1">
      <c r="A18" s="26" t="s">
        <v>72</v>
      </c>
      <c r="B18" s="27" t="s">
        <v>62</v>
      </c>
      <c r="C18" s="29" t="s">
        <v>61</v>
      </c>
      <c r="D18" s="27" t="s">
        <v>71</v>
      </c>
      <c r="E18" s="32">
        <v>200</v>
      </c>
    </row>
    <row r="19" spans="1:5" ht="66.75" customHeight="1" thickBot="1">
      <c r="A19" s="26" t="s">
        <v>103</v>
      </c>
      <c r="B19" s="27" t="s">
        <v>89</v>
      </c>
      <c r="C19" s="29" t="s">
        <v>61</v>
      </c>
      <c r="D19" s="27" t="s">
        <v>104</v>
      </c>
      <c r="E19" s="32">
        <f>2260-296</f>
        <v>1964</v>
      </c>
    </row>
    <row r="20" spans="1:5" ht="63.75" hidden="1" thickBot="1">
      <c r="A20" s="26" t="s">
        <v>115</v>
      </c>
      <c r="B20" s="27" t="s">
        <v>47</v>
      </c>
      <c r="C20" s="29" t="s">
        <v>61</v>
      </c>
      <c r="D20" s="27" t="s">
        <v>112</v>
      </c>
      <c r="E20" s="32"/>
    </row>
    <row r="21" spans="1:8" ht="54" customHeight="1" thickBot="1">
      <c r="A21" s="26" t="s">
        <v>100</v>
      </c>
      <c r="B21" s="27" t="s">
        <v>58</v>
      </c>
      <c r="C21" s="29" t="s">
        <v>58</v>
      </c>
      <c r="D21" s="27" t="s">
        <v>58</v>
      </c>
      <c r="E21" s="100">
        <f>1865.9+6134.9</f>
        <v>8000.799999999999</v>
      </c>
      <c r="H21" s="70"/>
    </row>
    <row r="22" spans="1:8" ht="63" customHeight="1" thickBot="1">
      <c r="A22" s="26" t="s">
        <v>129</v>
      </c>
      <c r="B22" s="27" t="s">
        <v>58</v>
      </c>
      <c r="C22" s="29" t="s">
        <v>58</v>
      </c>
      <c r="D22" s="27" t="s">
        <v>58</v>
      </c>
      <c r="E22" s="100">
        <v>21660</v>
      </c>
      <c r="H22" s="70"/>
    </row>
    <row r="23" spans="1:5" ht="78.75" customHeight="1" thickBot="1">
      <c r="A23" s="26" t="s">
        <v>69</v>
      </c>
      <c r="B23" s="27" t="s">
        <v>58</v>
      </c>
      <c r="C23" s="29" t="s">
        <v>58</v>
      </c>
      <c r="D23" s="27" t="s">
        <v>58</v>
      </c>
      <c r="E23" s="32">
        <v>34434</v>
      </c>
    </row>
    <row r="24" spans="1:6" ht="16.5" thickBot="1">
      <c r="A24" s="28" t="s">
        <v>57</v>
      </c>
      <c r="B24" s="17" t="s">
        <v>58</v>
      </c>
      <c r="C24" s="16" t="s">
        <v>58</v>
      </c>
      <c r="D24" s="17" t="s">
        <v>58</v>
      </c>
      <c r="E24" s="35">
        <f>SUM(E9:E23)</f>
        <v>92121.4</v>
      </c>
      <c r="F24" s="25"/>
    </row>
    <row r="25" spans="1:6" ht="15.75">
      <c r="A25" s="1"/>
      <c r="B25" s="1"/>
      <c r="C25" s="1"/>
      <c r="D25" s="1"/>
      <c r="E25" s="1"/>
      <c r="F25" s="25"/>
    </row>
    <row r="26" spans="1:6" ht="15.75">
      <c r="A26" s="1"/>
      <c r="B26" s="1"/>
      <c r="C26" s="1"/>
      <c r="D26" s="1"/>
      <c r="E26" s="99"/>
      <c r="F26" s="25"/>
    </row>
    <row r="27" spans="1:6" ht="15.75">
      <c r="A27" s="1"/>
      <c r="B27" s="1"/>
      <c r="C27" s="1"/>
      <c r="D27" s="1"/>
      <c r="E27" s="68"/>
      <c r="F27" s="25"/>
    </row>
    <row r="28" spans="1:6" ht="15.75">
      <c r="A28" s="1"/>
      <c r="B28" s="1"/>
      <c r="C28" s="1"/>
      <c r="D28" s="1"/>
      <c r="E28" s="85"/>
      <c r="F28" s="25"/>
    </row>
    <row r="29" spans="1:5" ht="15.75">
      <c r="A29" s="1"/>
      <c r="B29" s="1"/>
      <c r="C29" s="1"/>
      <c r="D29" s="1"/>
      <c r="E29" s="1"/>
    </row>
    <row r="30" spans="1:7" ht="15.75">
      <c r="A30" s="1"/>
      <c r="B30" s="1"/>
      <c r="C30" s="1"/>
      <c r="D30" s="1"/>
      <c r="E30" s="68"/>
      <c r="G30" s="70"/>
    </row>
    <row r="31" spans="1:5" ht="15.75">
      <c r="A31" s="89"/>
      <c r="B31" s="89"/>
      <c r="C31" s="89"/>
      <c r="D31" s="89"/>
      <c r="E31" s="102"/>
    </row>
    <row r="32" spans="1:5" ht="15.75">
      <c r="A32" s="90"/>
      <c r="B32" s="15"/>
      <c r="C32" s="15"/>
      <c r="D32" s="15"/>
      <c r="E32" s="92"/>
    </row>
    <row r="33" spans="1:5" ht="15.75">
      <c r="A33" s="90"/>
      <c r="B33" s="15"/>
      <c r="C33" s="15"/>
      <c r="D33" s="15"/>
      <c r="E33" s="91"/>
    </row>
    <row r="34" spans="1:5" ht="15.75">
      <c r="A34" s="90"/>
      <c r="B34" s="15"/>
      <c r="C34" s="15"/>
      <c r="D34" s="15"/>
      <c r="E34" s="92"/>
    </row>
    <row r="35" spans="1:5" ht="15.75">
      <c r="A35" s="90"/>
      <c r="B35" s="15"/>
      <c r="C35" s="15"/>
      <c r="D35" s="15"/>
      <c r="E35" s="91"/>
    </row>
    <row r="36" spans="1:5" ht="15.75">
      <c r="A36" s="90"/>
      <c r="B36" s="15"/>
      <c r="C36" s="15"/>
      <c r="D36" s="15"/>
      <c r="E36" s="91"/>
    </row>
    <row r="37" spans="1:5" ht="15.75">
      <c r="A37" s="90"/>
      <c r="B37" s="15"/>
      <c r="C37" s="15"/>
      <c r="D37" s="15"/>
      <c r="E37" s="92"/>
    </row>
    <row r="38" spans="1:5" ht="15.75">
      <c r="A38" s="90"/>
      <c r="B38" s="15"/>
      <c r="C38" s="15"/>
      <c r="D38" s="15"/>
      <c r="E38" s="91"/>
    </row>
    <row r="39" spans="1:5" ht="15.75">
      <c r="A39" s="93"/>
      <c r="B39" s="15"/>
      <c r="C39" s="15"/>
      <c r="D39" s="15"/>
      <c r="E39" s="91"/>
    </row>
    <row r="40" spans="1:5" ht="15.75">
      <c r="A40" s="93"/>
      <c r="B40" s="15"/>
      <c r="C40" s="15"/>
      <c r="D40" s="15"/>
      <c r="E40" s="91"/>
    </row>
    <row r="41" spans="1:5" ht="15.75">
      <c r="A41" s="90"/>
      <c r="B41" s="15"/>
      <c r="C41" s="15"/>
      <c r="D41" s="15"/>
      <c r="E41" s="91"/>
    </row>
    <row r="42" spans="1:5" ht="15.75">
      <c r="A42" s="90"/>
      <c r="B42" s="15"/>
      <c r="C42" s="15"/>
      <c r="D42" s="15"/>
      <c r="E42" s="91"/>
    </row>
    <row r="43" spans="1:5" ht="15.75">
      <c r="A43" s="90"/>
      <c r="B43" s="15"/>
      <c r="C43" s="15"/>
      <c r="D43" s="15"/>
      <c r="E43" s="98"/>
    </row>
    <row r="44" spans="1:5" ht="15.75">
      <c r="A44" s="90"/>
      <c r="B44" s="15"/>
      <c r="C44" s="15"/>
      <c r="D44" s="15"/>
      <c r="E44" s="98"/>
    </row>
    <row r="45" spans="1:5" ht="15.75">
      <c r="A45" s="90"/>
      <c r="B45" s="15"/>
      <c r="C45" s="15"/>
      <c r="D45" s="15"/>
      <c r="E45" s="91"/>
    </row>
    <row r="46" spans="1:5" ht="15.75">
      <c r="A46" s="94"/>
      <c r="B46" s="95"/>
      <c r="C46" s="95"/>
      <c r="D46" s="95"/>
      <c r="E46" s="96"/>
    </row>
    <row r="47" spans="1:5" ht="15.75">
      <c r="A47" s="97"/>
      <c r="B47" s="97"/>
      <c r="C47" s="97"/>
      <c r="D47" s="97"/>
      <c r="E47" s="97"/>
    </row>
    <row r="48" spans="1:5" ht="15.75">
      <c r="A48" s="97"/>
      <c r="B48" s="97"/>
      <c r="C48" s="97"/>
      <c r="D48" s="97"/>
      <c r="E48" s="97"/>
    </row>
    <row r="49" spans="1:5" ht="15.75">
      <c r="A49" s="97"/>
      <c r="B49" s="97"/>
      <c r="C49" s="97"/>
      <c r="D49" s="97"/>
      <c r="E49" s="97"/>
    </row>
    <row r="50" spans="1:5" ht="15.75">
      <c r="A50" s="97"/>
      <c r="B50" s="97"/>
      <c r="C50" s="97"/>
      <c r="D50" s="97"/>
      <c r="E50" s="97"/>
    </row>
    <row r="51" spans="1:5" ht="15.75">
      <c r="A51" s="97"/>
      <c r="B51" s="97"/>
      <c r="C51" s="97"/>
      <c r="D51" s="97"/>
      <c r="E51" s="97"/>
    </row>
    <row r="52" spans="1:5" ht="15.75">
      <c r="A52" s="1"/>
      <c r="B52" s="1"/>
      <c r="C52" s="1"/>
      <c r="D52" s="1"/>
      <c r="E52" s="1"/>
    </row>
    <row r="53" spans="1:5" ht="15.75">
      <c r="A53" s="1"/>
      <c r="B53" s="1"/>
      <c r="C53" s="1"/>
      <c r="D53" s="1"/>
      <c r="E53" s="1"/>
    </row>
    <row r="54" spans="1:5" ht="15.75">
      <c r="A54" s="1"/>
      <c r="B54" s="1"/>
      <c r="C54" s="1"/>
      <c r="D54" s="1"/>
      <c r="E54" s="1"/>
    </row>
    <row r="55" spans="1:5" ht="15.75">
      <c r="A55" s="1"/>
      <c r="B55" s="1"/>
      <c r="C55" s="1"/>
      <c r="D55" s="1"/>
      <c r="E55" s="1"/>
    </row>
    <row r="56" spans="1:5" ht="15.75">
      <c r="A56" s="1"/>
      <c r="B56" s="1"/>
      <c r="C56" s="1"/>
      <c r="D56" s="1"/>
      <c r="E56" s="1"/>
    </row>
    <row r="57" spans="1:5" ht="15.75">
      <c r="A57" s="1"/>
      <c r="B57" s="1"/>
      <c r="C57" s="1"/>
      <c r="D57" s="1"/>
      <c r="E57" s="1"/>
    </row>
  </sheetData>
  <mergeCells count="3">
    <mergeCell ref="C1:E1"/>
    <mergeCell ref="C2:E2"/>
    <mergeCell ref="C3:E3"/>
  </mergeCells>
  <printOptions/>
  <pageMargins left="0.7874015748031497" right="0.2362204724409449" top="0.47" bottom="0.6692913385826772" header="0.1968503937007874" footer="0.5118110236220472"/>
  <pageSetup firstPageNumber="72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I5" sqref="I5"/>
    </sheetView>
  </sheetViews>
  <sheetFormatPr defaultColWidth="9.00390625" defaultRowHeight="12.75"/>
  <cols>
    <col min="1" max="1" width="44.00390625" style="0" customWidth="1"/>
    <col min="3" max="3" width="9.875" style="0" customWidth="1"/>
    <col min="5" max="5" width="11.75390625" style="0" customWidth="1"/>
    <col min="6" max="6" width="11.125" style="0" customWidth="1"/>
  </cols>
  <sheetData>
    <row r="1" spans="3:6" ht="18.75">
      <c r="C1" s="113"/>
      <c r="D1" s="149" t="s">
        <v>148</v>
      </c>
      <c r="E1" s="149"/>
      <c r="F1" s="149"/>
    </row>
    <row r="2" spans="3:6" ht="18.75">
      <c r="C2" s="113"/>
      <c r="D2" s="149" t="s">
        <v>149</v>
      </c>
      <c r="E2" s="149"/>
      <c r="F2" s="149"/>
    </row>
    <row r="3" spans="3:6" ht="18.75">
      <c r="C3" s="113"/>
      <c r="D3" s="149" t="s">
        <v>156</v>
      </c>
      <c r="E3" s="149"/>
      <c r="F3" s="149"/>
    </row>
    <row r="4" spans="1:4" ht="15.75">
      <c r="A4" s="1"/>
      <c r="B4" s="1"/>
      <c r="C4" s="1"/>
      <c r="D4" s="1"/>
    </row>
    <row r="5" spans="1:7" ht="18.75">
      <c r="A5" s="2" t="s">
        <v>157</v>
      </c>
      <c r="B5" s="1"/>
      <c r="C5" s="1"/>
      <c r="D5" s="1"/>
      <c r="E5" s="3"/>
      <c r="F5" s="3"/>
      <c r="G5" s="3"/>
    </row>
    <row r="6" spans="1:7" ht="16.5" thickBot="1">
      <c r="A6" s="1"/>
      <c r="B6" s="1"/>
      <c r="C6" s="1"/>
      <c r="D6" s="1"/>
      <c r="E6" s="3"/>
      <c r="F6" s="3"/>
      <c r="G6" s="3"/>
    </row>
    <row r="7" spans="1:7" ht="62.25" customHeight="1" thickBot="1">
      <c r="A7" s="4" t="s">
        <v>0</v>
      </c>
      <c r="B7" s="5" t="s">
        <v>1</v>
      </c>
      <c r="C7" s="6" t="s">
        <v>2</v>
      </c>
      <c r="D7" s="6" t="s">
        <v>3</v>
      </c>
      <c r="E7" s="114" t="s">
        <v>150</v>
      </c>
      <c r="F7" s="114" t="s">
        <v>151</v>
      </c>
      <c r="G7" s="3"/>
    </row>
    <row r="8" spans="1:7" ht="15.75" customHeight="1" thickBot="1">
      <c r="A8" s="6" t="s">
        <v>59</v>
      </c>
      <c r="B8" s="4">
        <v>1</v>
      </c>
      <c r="C8" s="5">
        <v>2</v>
      </c>
      <c r="D8" s="4">
        <v>3</v>
      </c>
      <c r="E8" s="115">
        <v>4</v>
      </c>
      <c r="F8" s="116">
        <v>5</v>
      </c>
      <c r="G8" s="3"/>
    </row>
    <row r="9" spans="1:7" ht="126.75" hidden="1" thickBot="1">
      <c r="A9" s="117" t="s">
        <v>4</v>
      </c>
      <c r="B9" s="118" t="s">
        <v>5</v>
      </c>
      <c r="C9" s="119" t="s">
        <v>6</v>
      </c>
      <c r="D9" s="118" t="s">
        <v>7</v>
      </c>
      <c r="E9" s="120">
        <v>0</v>
      </c>
      <c r="F9" s="121">
        <v>0</v>
      </c>
      <c r="G9" s="1"/>
    </row>
    <row r="10" spans="1:7" ht="63">
      <c r="A10" s="74" t="s">
        <v>8</v>
      </c>
      <c r="B10" s="24" t="s">
        <v>9</v>
      </c>
      <c r="C10" s="23" t="s">
        <v>10</v>
      </c>
      <c r="D10" s="24" t="s">
        <v>7</v>
      </c>
      <c r="E10" s="122">
        <v>3931</v>
      </c>
      <c r="F10" s="123">
        <v>4182</v>
      </c>
      <c r="G10" s="1"/>
    </row>
    <row r="11" spans="1:7" ht="63">
      <c r="A11" s="75" t="s">
        <v>11</v>
      </c>
      <c r="B11" s="9" t="s">
        <v>9</v>
      </c>
      <c r="C11" s="8" t="s">
        <v>12</v>
      </c>
      <c r="D11" s="9" t="s">
        <v>7</v>
      </c>
      <c r="E11" s="124">
        <v>3687</v>
      </c>
      <c r="F11" s="30">
        <v>4049</v>
      </c>
      <c r="G11" s="1"/>
    </row>
    <row r="12" spans="1:7" ht="47.25">
      <c r="A12" s="75" t="s">
        <v>17</v>
      </c>
      <c r="B12" s="9" t="s">
        <v>140</v>
      </c>
      <c r="C12" s="8" t="s">
        <v>10</v>
      </c>
      <c r="D12" s="9" t="s">
        <v>7</v>
      </c>
      <c r="E12" s="124">
        <v>6357</v>
      </c>
      <c r="F12" s="30">
        <v>6357</v>
      </c>
      <c r="G12" s="1"/>
    </row>
    <row r="13" spans="1:7" ht="63">
      <c r="A13" s="75" t="s">
        <v>19</v>
      </c>
      <c r="B13" s="9" t="s">
        <v>9</v>
      </c>
      <c r="C13" s="8" t="s">
        <v>10</v>
      </c>
      <c r="D13" s="9" t="s">
        <v>7</v>
      </c>
      <c r="E13" s="124">
        <v>1841</v>
      </c>
      <c r="F13" s="30">
        <v>1958</v>
      </c>
      <c r="G13" s="1"/>
    </row>
    <row r="14" spans="1:7" ht="78.75">
      <c r="A14" s="75" t="s">
        <v>13</v>
      </c>
      <c r="B14" s="9" t="s">
        <v>14</v>
      </c>
      <c r="C14" s="8" t="s">
        <v>15</v>
      </c>
      <c r="D14" s="9" t="s">
        <v>16</v>
      </c>
      <c r="E14" s="124">
        <v>8609</v>
      </c>
      <c r="F14" s="30">
        <v>9183</v>
      </c>
      <c r="G14" s="1"/>
    </row>
    <row r="15" spans="1:7" ht="110.25">
      <c r="A15" s="75" t="s">
        <v>66</v>
      </c>
      <c r="B15" s="9" t="s">
        <v>9</v>
      </c>
      <c r="C15" s="8" t="s">
        <v>61</v>
      </c>
      <c r="D15" s="9" t="s">
        <v>7</v>
      </c>
      <c r="E15" s="124">
        <v>6</v>
      </c>
      <c r="F15" s="30">
        <v>6</v>
      </c>
      <c r="G15" s="1"/>
    </row>
    <row r="16" spans="1:7" ht="31.5" hidden="1">
      <c r="A16" s="75" t="s">
        <v>20</v>
      </c>
      <c r="B16" s="9" t="s">
        <v>14</v>
      </c>
      <c r="C16" s="8" t="s">
        <v>21</v>
      </c>
      <c r="D16" s="9" t="s">
        <v>16</v>
      </c>
      <c r="E16" s="124">
        <v>0</v>
      </c>
      <c r="F16" s="30">
        <v>0</v>
      </c>
      <c r="G16" s="1"/>
    </row>
    <row r="17" spans="1:7" ht="78.75" customHeight="1">
      <c r="A17" s="75" t="s">
        <v>22</v>
      </c>
      <c r="B17" s="9" t="s">
        <v>23</v>
      </c>
      <c r="C17" s="8" t="s">
        <v>24</v>
      </c>
      <c r="D17" s="9" t="s">
        <v>25</v>
      </c>
      <c r="E17" s="124">
        <v>323443</v>
      </c>
      <c r="F17" s="30">
        <v>364553</v>
      </c>
      <c r="G17" s="1"/>
    </row>
    <row r="18" spans="1:7" ht="63" customHeight="1">
      <c r="A18" s="75" t="s">
        <v>26</v>
      </c>
      <c r="B18" s="9" t="s">
        <v>23</v>
      </c>
      <c r="C18" s="8" t="s">
        <v>27</v>
      </c>
      <c r="D18" s="9" t="s">
        <v>25</v>
      </c>
      <c r="E18" s="124">
        <v>36909</v>
      </c>
      <c r="F18" s="30">
        <v>36909</v>
      </c>
      <c r="G18" s="1"/>
    </row>
    <row r="19" spans="1:7" ht="78.75">
      <c r="A19" s="75" t="s">
        <v>28</v>
      </c>
      <c r="B19" s="9" t="s">
        <v>23</v>
      </c>
      <c r="C19" s="8" t="s">
        <v>29</v>
      </c>
      <c r="D19" s="9" t="s">
        <v>25</v>
      </c>
      <c r="E19" s="124">
        <v>5387</v>
      </c>
      <c r="F19" s="30">
        <v>0</v>
      </c>
      <c r="G19" s="1"/>
    </row>
    <row r="20" spans="1:7" ht="78.75">
      <c r="A20" s="75" t="s">
        <v>30</v>
      </c>
      <c r="B20" s="9" t="s">
        <v>23</v>
      </c>
      <c r="C20" s="8" t="s">
        <v>29</v>
      </c>
      <c r="D20" s="9" t="s">
        <v>25</v>
      </c>
      <c r="E20" s="124">
        <f>7193-404</f>
        <v>6789</v>
      </c>
      <c r="F20" s="30">
        <f>12760-5698</f>
        <v>7062</v>
      </c>
      <c r="G20" s="1"/>
    </row>
    <row r="21" spans="1:7" ht="47.25">
      <c r="A21" s="75" t="s">
        <v>31</v>
      </c>
      <c r="B21" s="9" t="s">
        <v>32</v>
      </c>
      <c r="C21" s="8" t="s">
        <v>33</v>
      </c>
      <c r="D21" s="9" t="s">
        <v>25</v>
      </c>
      <c r="E21" s="124">
        <v>14465</v>
      </c>
      <c r="F21" s="30">
        <v>16563</v>
      </c>
      <c r="G21" s="1"/>
    </row>
    <row r="22" spans="1:7" ht="31.5">
      <c r="A22" s="75" t="s">
        <v>34</v>
      </c>
      <c r="B22" s="9" t="s">
        <v>32</v>
      </c>
      <c r="C22" s="8" t="s">
        <v>33</v>
      </c>
      <c r="D22" s="9" t="s">
        <v>25</v>
      </c>
      <c r="E22" s="124">
        <v>13149</v>
      </c>
      <c r="F22" s="30">
        <v>13935</v>
      </c>
      <c r="G22" s="1"/>
    </row>
    <row r="23" spans="1:7" ht="110.25">
      <c r="A23" s="75" t="s">
        <v>35</v>
      </c>
      <c r="B23" s="11"/>
      <c r="C23" s="10"/>
      <c r="D23" s="11"/>
      <c r="E23" s="124">
        <f>SUM(E24:E27)</f>
        <v>27931</v>
      </c>
      <c r="F23" s="30">
        <f>SUM(F24:F27)</f>
        <v>29571</v>
      </c>
      <c r="G23" s="1"/>
    </row>
    <row r="24" spans="1:7" ht="31.5">
      <c r="A24" s="76" t="s">
        <v>37</v>
      </c>
      <c r="B24" s="11" t="s">
        <v>36</v>
      </c>
      <c r="C24" s="10" t="s">
        <v>56</v>
      </c>
      <c r="D24" s="11" t="s">
        <v>16</v>
      </c>
      <c r="E24" s="125">
        <v>16</v>
      </c>
      <c r="F24" s="31">
        <v>16</v>
      </c>
      <c r="G24" s="1"/>
    </row>
    <row r="25" spans="1:7" ht="15.75">
      <c r="A25" s="76" t="s">
        <v>38</v>
      </c>
      <c r="B25" s="11" t="s">
        <v>36</v>
      </c>
      <c r="C25" s="10" t="s">
        <v>39</v>
      </c>
      <c r="D25" s="11" t="s">
        <v>7</v>
      </c>
      <c r="E25" s="125">
        <v>604</v>
      </c>
      <c r="F25" s="31">
        <v>616</v>
      </c>
      <c r="G25" s="1"/>
    </row>
    <row r="26" spans="1:7" ht="47.25">
      <c r="A26" s="76" t="s">
        <v>40</v>
      </c>
      <c r="B26" s="11" t="s">
        <v>36</v>
      </c>
      <c r="C26" s="10" t="s">
        <v>108</v>
      </c>
      <c r="D26" s="11" t="s">
        <v>16</v>
      </c>
      <c r="E26" s="125">
        <f>26610+400</f>
        <v>27010</v>
      </c>
      <c r="F26" s="31">
        <f>28208+423</f>
        <v>28631</v>
      </c>
      <c r="G26" s="1"/>
    </row>
    <row r="27" spans="1:7" ht="15.75">
      <c r="A27" s="76" t="s">
        <v>41</v>
      </c>
      <c r="B27" s="11" t="s">
        <v>36</v>
      </c>
      <c r="C27" s="10" t="s">
        <v>42</v>
      </c>
      <c r="D27" s="11" t="s">
        <v>7</v>
      </c>
      <c r="E27" s="125">
        <v>301</v>
      </c>
      <c r="F27" s="31">
        <v>308</v>
      </c>
      <c r="G27" s="1"/>
    </row>
    <row r="28" spans="1:7" ht="94.5">
      <c r="A28" s="75" t="s">
        <v>43</v>
      </c>
      <c r="B28" s="11"/>
      <c r="C28" s="10"/>
      <c r="D28" s="11"/>
      <c r="E28" s="124">
        <f>SUM(E29:E30)</f>
        <v>4555</v>
      </c>
      <c r="F28" s="30">
        <f>SUM(F29:F30)</f>
        <v>4555</v>
      </c>
      <c r="G28" s="1"/>
    </row>
    <row r="29" spans="1:7" ht="63">
      <c r="A29" s="76" t="s">
        <v>44</v>
      </c>
      <c r="B29" s="11" t="s">
        <v>36</v>
      </c>
      <c r="C29" s="10" t="s">
        <v>45</v>
      </c>
      <c r="D29" s="11" t="s">
        <v>16</v>
      </c>
      <c r="E29" s="126">
        <v>837</v>
      </c>
      <c r="F29" s="101">
        <v>837</v>
      </c>
      <c r="G29" s="1"/>
    </row>
    <row r="30" spans="1:7" ht="15.75">
      <c r="A30" s="76" t="s">
        <v>46</v>
      </c>
      <c r="B30" s="11" t="s">
        <v>47</v>
      </c>
      <c r="C30" s="10" t="s">
        <v>48</v>
      </c>
      <c r="D30" s="11" t="s">
        <v>7</v>
      </c>
      <c r="E30" s="126">
        <v>3718</v>
      </c>
      <c r="F30" s="101">
        <v>3718</v>
      </c>
      <c r="G30" s="1"/>
    </row>
    <row r="31" spans="1:7" ht="15.75">
      <c r="A31" s="75"/>
      <c r="B31" s="11"/>
      <c r="C31" s="10"/>
      <c r="D31" s="11"/>
      <c r="E31" s="124"/>
      <c r="F31" s="30"/>
      <c r="G31" s="1"/>
    </row>
    <row r="32" spans="1:7" ht="63">
      <c r="A32" s="75" t="s">
        <v>49</v>
      </c>
      <c r="B32" s="9" t="s">
        <v>50</v>
      </c>
      <c r="C32" s="8" t="s">
        <v>51</v>
      </c>
      <c r="D32" s="9" t="s">
        <v>25</v>
      </c>
      <c r="E32" s="124">
        <v>972</v>
      </c>
      <c r="F32" s="30">
        <v>1038</v>
      </c>
      <c r="G32" s="1"/>
    </row>
    <row r="33" spans="1:7" ht="110.25">
      <c r="A33" s="72" t="s">
        <v>52</v>
      </c>
      <c r="B33" s="14" t="s">
        <v>14</v>
      </c>
      <c r="C33" s="13" t="s">
        <v>53</v>
      </c>
      <c r="D33" s="14" t="s">
        <v>16</v>
      </c>
      <c r="E33" s="127">
        <v>5861</v>
      </c>
      <c r="F33" s="128">
        <v>7033</v>
      </c>
      <c r="G33" s="1"/>
    </row>
    <row r="34" spans="1:7" ht="15.75">
      <c r="A34" s="143" t="s">
        <v>70</v>
      </c>
      <c r="B34" s="14" t="s">
        <v>50</v>
      </c>
      <c r="C34" s="13" t="s">
        <v>51</v>
      </c>
      <c r="D34" s="14" t="s">
        <v>25</v>
      </c>
      <c r="E34" s="127">
        <v>38</v>
      </c>
      <c r="F34" s="128">
        <v>37</v>
      </c>
      <c r="G34" s="1"/>
    </row>
    <row r="35" spans="1:7" ht="40.5" customHeight="1">
      <c r="A35" s="144"/>
      <c r="B35" s="79" t="s">
        <v>23</v>
      </c>
      <c r="C35" s="80" t="s">
        <v>24</v>
      </c>
      <c r="D35" s="82" t="s">
        <v>25</v>
      </c>
      <c r="E35" s="129">
        <v>66</v>
      </c>
      <c r="F35" s="110">
        <v>71</v>
      </c>
      <c r="G35" s="1"/>
    </row>
    <row r="36" spans="1:7" ht="133.5" customHeight="1">
      <c r="A36" s="77" t="s">
        <v>54</v>
      </c>
      <c r="B36" s="73" t="s">
        <v>50</v>
      </c>
      <c r="C36" s="15" t="s">
        <v>51</v>
      </c>
      <c r="D36" s="73" t="s">
        <v>25</v>
      </c>
      <c r="E36" s="130">
        <v>647</v>
      </c>
      <c r="F36" s="110">
        <v>660</v>
      </c>
      <c r="G36" s="1"/>
    </row>
    <row r="37" spans="1:7" ht="63">
      <c r="A37" s="75" t="s">
        <v>55</v>
      </c>
      <c r="B37" s="9" t="s">
        <v>36</v>
      </c>
      <c r="C37" s="8" t="s">
        <v>56</v>
      </c>
      <c r="D37" s="9" t="s">
        <v>16</v>
      </c>
      <c r="E37" s="124">
        <v>792</v>
      </c>
      <c r="F37" s="30">
        <v>800</v>
      </c>
      <c r="G37" s="1"/>
    </row>
    <row r="38" spans="1:7" ht="15.75">
      <c r="A38" s="75"/>
      <c r="B38" s="9"/>
      <c r="C38" s="8"/>
      <c r="D38" s="9"/>
      <c r="E38" s="124"/>
      <c r="F38" s="30"/>
      <c r="G38" s="1"/>
    </row>
    <row r="39" spans="1:7" ht="16.5" thickBot="1">
      <c r="A39" s="77"/>
      <c r="B39" s="73"/>
      <c r="C39" s="81"/>
      <c r="D39" s="73"/>
      <c r="E39" s="125"/>
      <c r="F39" s="31"/>
      <c r="G39" s="1"/>
    </row>
    <row r="40" spans="1:7" ht="16.5" thickBot="1">
      <c r="A40" s="78" t="s">
        <v>57</v>
      </c>
      <c r="B40" s="17" t="s">
        <v>58</v>
      </c>
      <c r="C40" s="16" t="s">
        <v>58</v>
      </c>
      <c r="D40" s="17" t="s">
        <v>58</v>
      </c>
      <c r="E40" s="131">
        <f>E37+E36+E34+E33+E32+E28+E23+E22+E21+E20+E19+E18+E17+E16+E15+E14+E11+E10+E9+E38+E12+E13+E35</f>
        <v>465435</v>
      </c>
      <c r="F40" s="132">
        <f>F37+F36+F34+F33+F32+F28+F23+F22+F21+F20+F19+F18+F17+F16+F15+F14+F11+F10+F9+F38+F12+F13+F35</f>
        <v>508522</v>
      </c>
      <c r="G40" s="1"/>
    </row>
    <row r="41" spans="1:7" ht="15.75">
      <c r="A41" s="1"/>
      <c r="B41" s="1"/>
      <c r="C41" s="1"/>
      <c r="D41" s="1"/>
      <c r="E41" s="1"/>
      <c r="F41" s="1"/>
      <c r="G41" s="1"/>
    </row>
    <row r="42" spans="1:7" ht="15.75">
      <c r="A42" s="1"/>
      <c r="B42" s="1"/>
      <c r="C42" s="1"/>
      <c r="D42" s="1"/>
      <c r="E42" s="1"/>
      <c r="F42" s="1"/>
      <c r="G42" s="1"/>
    </row>
    <row r="43" spans="1:7" ht="15.75">
      <c r="A43" s="1"/>
      <c r="B43" s="1"/>
      <c r="C43" s="1"/>
      <c r="D43" s="1"/>
      <c r="E43" s="18"/>
      <c r="F43" s="18"/>
      <c r="G43" s="1"/>
    </row>
    <row r="44" spans="1:7" ht="15.75">
      <c r="A44" s="1"/>
      <c r="B44" s="1"/>
      <c r="C44" s="1"/>
      <c r="D44" s="1"/>
      <c r="E44" s="19"/>
      <c r="F44" s="19"/>
      <c r="G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/>
      <c r="B47" s="1"/>
      <c r="C47" s="1"/>
      <c r="D47" s="1"/>
      <c r="E47" s="1"/>
      <c r="F47" s="1"/>
      <c r="G47" s="1"/>
    </row>
    <row r="48" spans="1:7" ht="15.75">
      <c r="A48" s="1"/>
      <c r="B48" s="1"/>
      <c r="C48" s="1"/>
      <c r="D48" s="1"/>
      <c r="E48" s="3"/>
      <c r="F48" s="3"/>
      <c r="G48" s="3"/>
    </row>
    <row r="49" spans="1:7" ht="15.75">
      <c r="A49" s="1"/>
      <c r="B49" s="1"/>
      <c r="C49" s="1"/>
      <c r="D49" s="1"/>
      <c r="E49" s="3"/>
      <c r="F49" s="3"/>
      <c r="G49" s="3"/>
    </row>
    <row r="50" spans="1:7" ht="15.75">
      <c r="A50" s="1"/>
      <c r="B50" s="1"/>
      <c r="C50" s="1"/>
      <c r="D50" s="1"/>
      <c r="E50" s="3"/>
      <c r="F50" s="3"/>
      <c r="G50" s="3"/>
    </row>
    <row r="51" spans="1:7" ht="15.75">
      <c r="A51" s="1"/>
      <c r="B51" s="1"/>
      <c r="C51" s="1"/>
      <c r="D51" s="1"/>
      <c r="E51" s="3"/>
      <c r="F51" s="3"/>
      <c r="G51" s="3"/>
    </row>
    <row r="52" spans="1:7" ht="15.75">
      <c r="A52" s="1"/>
      <c r="B52" s="1"/>
      <c r="C52" s="1"/>
      <c r="D52" s="1"/>
      <c r="E52" s="3"/>
      <c r="F52" s="3"/>
      <c r="G52" s="3"/>
    </row>
    <row r="53" spans="1:7" ht="15.75">
      <c r="A53" s="1"/>
      <c r="B53" s="1"/>
      <c r="C53" s="1"/>
      <c r="D53" s="1"/>
      <c r="E53" s="3"/>
      <c r="F53" s="3"/>
      <c r="G53" s="3"/>
    </row>
    <row r="54" spans="1:7" ht="15.75">
      <c r="A54" s="1"/>
      <c r="B54" s="1"/>
      <c r="C54" s="1"/>
      <c r="D54" s="1"/>
      <c r="E54" s="3"/>
      <c r="F54" s="3"/>
      <c r="G54" s="3"/>
    </row>
    <row r="55" spans="1:7" ht="15.75">
      <c r="A55" s="1"/>
      <c r="B55" s="1"/>
      <c r="C55" s="1"/>
      <c r="D55" s="1"/>
      <c r="E55" s="3"/>
      <c r="F55" s="3"/>
      <c r="G55" s="3"/>
    </row>
    <row r="56" spans="1:7" ht="15.75">
      <c r="A56" s="1"/>
      <c r="B56" s="1"/>
      <c r="C56" s="1"/>
      <c r="D56" s="1"/>
      <c r="E56" s="3"/>
      <c r="F56" s="3"/>
      <c r="G56" s="3"/>
    </row>
    <row r="57" spans="1:7" ht="15.75">
      <c r="A57" s="1"/>
      <c r="B57" s="1"/>
      <c r="C57" s="1"/>
      <c r="D57" s="1"/>
      <c r="E57" s="3"/>
      <c r="F57" s="3"/>
      <c r="G57" s="3"/>
    </row>
    <row r="58" spans="1:7" ht="15.75">
      <c r="A58" s="1"/>
      <c r="B58" s="1"/>
      <c r="C58" s="1"/>
      <c r="D58" s="1"/>
      <c r="E58" s="3"/>
      <c r="F58" s="3"/>
      <c r="G58" s="3"/>
    </row>
    <row r="59" spans="1:7" ht="15.75">
      <c r="A59" s="1"/>
      <c r="B59" s="1"/>
      <c r="C59" s="1"/>
      <c r="D59" s="1"/>
      <c r="E59" s="3"/>
      <c r="F59" s="3"/>
      <c r="G59" s="3"/>
    </row>
    <row r="60" spans="1:7" ht="15.75">
      <c r="A60" s="1"/>
      <c r="B60" s="1"/>
      <c r="C60" s="1"/>
      <c r="D60" s="1"/>
      <c r="E60" s="3"/>
      <c r="F60" s="3"/>
      <c r="G60" s="3"/>
    </row>
    <row r="61" spans="1:7" ht="15.75">
      <c r="A61" s="1"/>
      <c r="B61" s="1"/>
      <c r="C61" s="1"/>
      <c r="D61" s="1"/>
      <c r="E61" s="3"/>
      <c r="F61" s="3"/>
      <c r="G61" s="3"/>
    </row>
    <row r="62" spans="1:7" ht="15.75">
      <c r="A62" s="1"/>
      <c r="B62" s="1"/>
      <c r="C62" s="1"/>
      <c r="D62" s="1"/>
      <c r="E62" s="3"/>
      <c r="F62" s="3"/>
      <c r="G62" s="3"/>
    </row>
    <row r="63" spans="1:7" ht="15.75">
      <c r="A63" s="1"/>
      <c r="B63" s="1"/>
      <c r="C63" s="1"/>
      <c r="D63" s="1"/>
      <c r="E63" s="3"/>
      <c r="F63" s="3"/>
      <c r="G63" s="3"/>
    </row>
    <row r="64" spans="1:7" ht="15.75">
      <c r="A64" s="1"/>
      <c r="B64" s="1"/>
      <c r="C64" s="1"/>
      <c r="D64" s="1"/>
      <c r="E64" s="3"/>
      <c r="F64" s="3"/>
      <c r="G64" s="3"/>
    </row>
    <row r="65" spans="1:7" ht="15.75">
      <c r="A65" s="1"/>
      <c r="B65" s="1"/>
      <c r="C65" s="1"/>
      <c r="D65" s="1"/>
      <c r="E65" s="3"/>
      <c r="F65" s="3"/>
      <c r="G65" s="3"/>
    </row>
    <row r="66" spans="1:7" ht="15.75">
      <c r="A66" s="1"/>
      <c r="B66" s="1"/>
      <c r="C66" s="1"/>
      <c r="D66" s="1"/>
      <c r="E66" s="3"/>
      <c r="F66" s="3"/>
      <c r="G66" s="3"/>
    </row>
    <row r="67" spans="1:7" ht="15.75">
      <c r="A67" s="1"/>
      <c r="B67" s="1"/>
      <c r="C67" s="1"/>
      <c r="D67" s="1"/>
      <c r="E67" s="3"/>
      <c r="F67" s="3"/>
      <c r="G67" s="3"/>
    </row>
    <row r="68" spans="1:7" ht="15.75">
      <c r="A68" s="1"/>
      <c r="B68" s="1"/>
      <c r="C68" s="1"/>
      <c r="D68" s="1"/>
      <c r="E68" s="3"/>
      <c r="F68" s="3"/>
      <c r="G68" s="3"/>
    </row>
    <row r="69" spans="1:7" ht="15.75">
      <c r="A69" s="1"/>
      <c r="B69" s="1"/>
      <c r="C69" s="1"/>
      <c r="D69" s="1"/>
      <c r="E69" s="3"/>
      <c r="F69" s="3"/>
      <c r="G69" s="3"/>
    </row>
    <row r="70" spans="1:7" ht="15.75">
      <c r="A70" s="1"/>
      <c r="B70" s="1"/>
      <c r="C70" s="1"/>
      <c r="D70" s="1"/>
      <c r="E70" s="3"/>
      <c r="F70" s="3"/>
      <c r="G70" s="3"/>
    </row>
    <row r="71" spans="1:7" ht="15.75">
      <c r="A71" s="1"/>
      <c r="B71" s="1"/>
      <c r="C71" s="1"/>
      <c r="D71" s="1"/>
      <c r="E71" s="3"/>
      <c r="F71" s="3"/>
      <c r="G71" s="3"/>
    </row>
    <row r="72" spans="1:7" ht="15.75">
      <c r="A72" s="1"/>
      <c r="B72" s="1"/>
      <c r="C72" s="1"/>
      <c r="D72" s="1"/>
      <c r="E72" s="3"/>
      <c r="F72" s="3"/>
      <c r="G72" s="3"/>
    </row>
    <row r="73" spans="1:7" ht="15.75">
      <c r="A73" s="1"/>
      <c r="B73" s="1"/>
      <c r="C73" s="1"/>
      <c r="D73" s="1"/>
      <c r="E73" s="3"/>
      <c r="F73" s="3"/>
      <c r="G73" s="3"/>
    </row>
    <row r="74" spans="1:7" ht="15.75">
      <c r="A74" s="1"/>
      <c r="B74" s="1"/>
      <c r="C74" s="1"/>
      <c r="D74" s="1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</sheetData>
  <mergeCells count="4">
    <mergeCell ref="A34:A35"/>
    <mergeCell ref="D3:F3"/>
    <mergeCell ref="D2:F2"/>
    <mergeCell ref="D1:F1"/>
  </mergeCells>
  <printOptions/>
  <pageMargins left="0.49" right="0.16" top="0.55" bottom="0.28" header="0.24" footer="0.24"/>
  <pageSetup firstPageNumber="74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H4" sqref="H4"/>
    </sheetView>
  </sheetViews>
  <sheetFormatPr defaultColWidth="9.00390625" defaultRowHeight="12.75"/>
  <cols>
    <col min="1" max="1" width="49.875" style="0" customWidth="1"/>
    <col min="2" max="2" width="9.25390625" style="0" customWidth="1"/>
    <col min="3" max="3" width="9.00390625" style="0" customWidth="1"/>
    <col min="4" max="4" width="9.25390625" style="0" customWidth="1"/>
    <col min="5" max="5" width="11.75390625" style="0" customWidth="1"/>
    <col min="6" max="6" width="10.875" style="0" customWidth="1"/>
    <col min="7" max="7" width="9.875" style="0" customWidth="1"/>
  </cols>
  <sheetData>
    <row r="1" spans="1:7" ht="18.75" customHeight="1">
      <c r="A1" s="1"/>
      <c r="B1" s="1"/>
      <c r="C1" s="1"/>
      <c r="D1" s="149" t="s">
        <v>141</v>
      </c>
      <c r="E1" s="149"/>
      <c r="F1" s="149"/>
      <c r="G1" s="1"/>
    </row>
    <row r="2" spans="1:7" ht="15.75" customHeight="1">
      <c r="A2" s="1"/>
      <c r="B2" s="1"/>
      <c r="C2" s="1"/>
      <c r="D2" s="149" t="s">
        <v>142</v>
      </c>
      <c r="E2" s="149"/>
      <c r="F2" s="149"/>
      <c r="G2" s="1"/>
    </row>
    <row r="3" spans="1:7" ht="21" customHeight="1">
      <c r="A3" s="1"/>
      <c r="B3" s="1"/>
      <c r="C3" s="1"/>
      <c r="D3" s="149" t="s">
        <v>158</v>
      </c>
      <c r="E3" s="149"/>
      <c r="F3" s="149"/>
      <c r="G3" s="1"/>
    </row>
    <row r="4" spans="1:7" ht="42.75" customHeight="1">
      <c r="A4" s="141" t="s">
        <v>143</v>
      </c>
      <c r="B4" s="145"/>
      <c r="C4" s="145"/>
      <c r="D4" s="145"/>
      <c r="E4" s="145"/>
      <c r="F4" s="145"/>
      <c r="G4" s="1"/>
    </row>
    <row r="5" spans="1:7" ht="16.5" thickBot="1">
      <c r="A5" s="1"/>
      <c r="B5" s="1"/>
      <c r="C5" s="1"/>
      <c r="D5" s="1"/>
      <c r="E5" s="1"/>
      <c r="F5" s="1" t="s">
        <v>144</v>
      </c>
      <c r="G5" s="1"/>
    </row>
    <row r="6" spans="1:7" ht="87.75" customHeight="1" thickBot="1">
      <c r="A6" s="36" t="s">
        <v>0</v>
      </c>
      <c r="B6" s="37" t="s">
        <v>1</v>
      </c>
      <c r="C6" s="38" t="s">
        <v>2</v>
      </c>
      <c r="D6" s="38" t="s">
        <v>3</v>
      </c>
      <c r="E6" s="39" t="s">
        <v>145</v>
      </c>
      <c r="F6" s="39" t="s">
        <v>146</v>
      </c>
      <c r="G6" s="1"/>
    </row>
    <row r="7" spans="1:7" ht="16.5" thickBot="1">
      <c r="A7" s="105" t="s">
        <v>59</v>
      </c>
      <c r="B7" s="105">
        <v>1</v>
      </c>
      <c r="C7" s="106">
        <v>2</v>
      </c>
      <c r="D7" s="105">
        <v>3</v>
      </c>
      <c r="E7" s="105">
        <v>4</v>
      </c>
      <c r="F7" s="105">
        <v>5</v>
      </c>
      <c r="G7" s="1"/>
    </row>
    <row r="8" spans="1:8" ht="47.25">
      <c r="A8" s="107" t="s">
        <v>74</v>
      </c>
      <c r="B8" s="108" t="s">
        <v>75</v>
      </c>
      <c r="C8" s="109" t="s">
        <v>75</v>
      </c>
      <c r="D8" s="108" t="s">
        <v>75</v>
      </c>
      <c r="E8" s="110">
        <f>SUM(E9:E10)</f>
        <v>34385</v>
      </c>
      <c r="F8" s="110">
        <f>SUM(F9:F10)</f>
        <v>35080</v>
      </c>
      <c r="G8" s="1"/>
      <c r="H8" s="25"/>
    </row>
    <row r="9" spans="1:8" ht="15.75">
      <c r="A9" s="46" t="s">
        <v>76</v>
      </c>
      <c r="B9" s="47" t="s">
        <v>14</v>
      </c>
      <c r="C9" s="48" t="s">
        <v>61</v>
      </c>
      <c r="D9" s="47" t="s">
        <v>77</v>
      </c>
      <c r="E9" s="31">
        <v>32685</v>
      </c>
      <c r="F9" s="31">
        <v>33330</v>
      </c>
      <c r="G9" s="1"/>
      <c r="H9" s="25"/>
    </row>
    <row r="10" spans="1:8" ht="47.25">
      <c r="A10" s="46" t="s">
        <v>78</v>
      </c>
      <c r="B10" s="47" t="s">
        <v>14</v>
      </c>
      <c r="C10" s="48" t="s">
        <v>61</v>
      </c>
      <c r="D10" s="47" t="s">
        <v>77</v>
      </c>
      <c r="E10" s="31">
        <v>1700</v>
      </c>
      <c r="F10" s="31">
        <v>1750</v>
      </c>
      <c r="G10" s="1"/>
      <c r="H10" s="25"/>
    </row>
    <row r="11" spans="1:8" ht="15.75" hidden="1">
      <c r="A11" s="46"/>
      <c r="B11" s="49"/>
      <c r="C11" s="48"/>
      <c r="D11" s="49"/>
      <c r="E11" s="31"/>
      <c r="F11" s="31"/>
      <c r="G11" s="1"/>
      <c r="H11" s="25"/>
    </row>
    <row r="12" spans="1:8" ht="47.25">
      <c r="A12" s="43" t="s">
        <v>79</v>
      </c>
      <c r="B12" s="49" t="s">
        <v>80</v>
      </c>
      <c r="C12" s="48" t="s">
        <v>61</v>
      </c>
      <c r="D12" s="49" t="s">
        <v>81</v>
      </c>
      <c r="E12" s="30">
        <v>15000</v>
      </c>
      <c r="F12" s="30">
        <v>22600</v>
      </c>
      <c r="G12" s="1"/>
      <c r="H12" s="25"/>
    </row>
    <row r="13" spans="1:8" ht="15.75">
      <c r="A13" s="43"/>
      <c r="B13" s="50"/>
      <c r="C13" s="51"/>
      <c r="D13" s="50"/>
      <c r="E13" s="31"/>
      <c r="F13" s="31"/>
      <c r="G13" s="1"/>
      <c r="H13" s="25"/>
    </row>
    <row r="14" spans="1:8" ht="47.25">
      <c r="A14" s="43" t="s">
        <v>82</v>
      </c>
      <c r="B14" s="50" t="s">
        <v>75</v>
      </c>
      <c r="C14" s="51" t="s">
        <v>75</v>
      </c>
      <c r="D14" s="50" t="s">
        <v>75</v>
      </c>
      <c r="E14" s="30">
        <f>SUM(E15:E22)</f>
        <v>401163</v>
      </c>
      <c r="F14" s="30">
        <f>SUM(F15:F22)</f>
        <v>232188</v>
      </c>
      <c r="G14" s="1"/>
      <c r="H14" s="25"/>
    </row>
    <row r="15" spans="1:8" ht="15.75">
      <c r="A15" s="52" t="s">
        <v>83</v>
      </c>
      <c r="B15" s="53" t="s">
        <v>50</v>
      </c>
      <c r="C15" s="54" t="s">
        <v>61</v>
      </c>
      <c r="D15" s="53" t="s">
        <v>81</v>
      </c>
      <c r="E15" s="31">
        <f>60000-25960</f>
        <v>34040</v>
      </c>
      <c r="F15" s="31">
        <f>55000+69635</f>
        <v>124635</v>
      </c>
      <c r="G15" s="1"/>
      <c r="H15" s="25"/>
    </row>
    <row r="16" spans="1:8" ht="31.5">
      <c r="A16" s="46" t="s">
        <v>84</v>
      </c>
      <c r="B16" s="53" t="s">
        <v>50</v>
      </c>
      <c r="C16" s="54" t="s">
        <v>61</v>
      </c>
      <c r="D16" s="53" t="s">
        <v>81</v>
      </c>
      <c r="E16" s="31">
        <f>60000-29203</f>
        <v>30797</v>
      </c>
      <c r="F16" s="31">
        <f>45000-45000</f>
        <v>0</v>
      </c>
      <c r="G16" s="1"/>
      <c r="H16" s="25"/>
    </row>
    <row r="17" spans="1:8" ht="47.25">
      <c r="A17" s="46" t="s">
        <v>85</v>
      </c>
      <c r="B17" s="53" t="s">
        <v>50</v>
      </c>
      <c r="C17" s="54" t="s">
        <v>61</v>
      </c>
      <c r="D17" s="53" t="s">
        <v>81</v>
      </c>
      <c r="E17" s="31">
        <v>204558</v>
      </c>
      <c r="F17" s="31">
        <v>75194</v>
      </c>
      <c r="G17" s="1"/>
      <c r="H17" s="25"/>
    </row>
    <row r="18" spans="1:8" ht="15.75" hidden="1">
      <c r="A18" s="52" t="s">
        <v>86</v>
      </c>
      <c r="B18" s="53" t="s">
        <v>32</v>
      </c>
      <c r="C18" s="54" t="s">
        <v>61</v>
      </c>
      <c r="D18" s="53" t="s">
        <v>81</v>
      </c>
      <c r="E18" s="31">
        <v>0</v>
      </c>
      <c r="F18" s="31">
        <v>0</v>
      </c>
      <c r="G18" s="1"/>
      <c r="H18" s="25"/>
    </row>
    <row r="19" spans="1:8" ht="31.5" hidden="1">
      <c r="A19" s="46" t="s">
        <v>87</v>
      </c>
      <c r="B19" s="49" t="s">
        <v>62</v>
      </c>
      <c r="C19" s="48" t="s">
        <v>61</v>
      </c>
      <c r="D19" s="49" t="s">
        <v>81</v>
      </c>
      <c r="E19" s="31">
        <v>0</v>
      </c>
      <c r="F19" s="31">
        <v>0</v>
      </c>
      <c r="G19" s="1"/>
      <c r="H19" s="25"/>
    </row>
    <row r="20" spans="1:8" ht="31.5">
      <c r="A20" s="46" t="s">
        <v>88</v>
      </c>
      <c r="B20" s="49" t="s">
        <v>89</v>
      </c>
      <c r="C20" s="48" t="s">
        <v>61</v>
      </c>
      <c r="D20" s="49" t="s">
        <v>81</v>
      </c>
      <c r="E20" s="31">
        <f>71558-34532</f>
        <v>37026</v>
      </c>
      <c r="F20" s="31">
        <f>55013-55013</f>
        <v>0</v>
      </c>
      <c r="G20" s="1"/>
      <c r="H20" s="25"/>
    </row>
    <row r="21" spans="1:8" ht="15.75">
      <c r="A21" s="111" t="s">
        <v>147</v>
      </c>
      <c r="B21" s="49" t="s">
        <v>89</v>
      </c>
      <c r="C21" s="48" t="s">
        <v>61</v>
      </c>
      <c r="D21" s="49" t="s">
        <v>81</v>
      </c>
      <c r="E21" s="31"/>
      <c r="F21" s="31">
        <v>32359</v>
      </c>
      <c r="G21" s="1"/>
      <c r="H21" s="25"/>
    </row>
    <row r="22" spans="1:8" ht="15.75">
      <c r="A22" s="52" t="s">
        <v>86</v>
      </c>
      <c r="B22" s="53" t="s">
        <v>32</v>
      </c>
      <c r="C22" s="54" t="s">
        <v>61</v>
      </c>
      <c r="D22" s="53" t="s">
        <v>81</v>
      </c>
      <c r="E22" s="31">
        <v>94742</v>
      </c>
      <c r="F22" s="31"/>
      <c r="G22" s="1"/>
      <c r="H22" s="25"/>
    </row>
    <row r="23" spans="1:8" ht="84.75" customHeight="1">
      <c r="A23" s="7" t="s">
        <v>90</v>
      </c>
      <c r="B23" s="9" t="s">
        <v>91</v>
      </c>
      <c r="C23" s="8" t="s">
        <v>92</v>
      </c>
      <c r="D23" s="9" t="s">
        <v>25</v>
      </c>
      <c r="E23" s="30">
        <v>4300</v>
      </c>
      <c r="F23" s="30">
        <v>0</v>
      </c>
      <c r="G23" s="1"/>
      <c r="H23" s="25"/>
    </row>
    <row r="24" spans="1:8" ht="78.75">
      <c r="A24" s="7" t="s">
        <v>93</v>
      </c>
      <c r="B24" s="9" t="s">
        <v>91</v>
      </c>
      <c r="C24" s="8" t="s">
        <v>92</v>
      </c>
      <c r="D24" s="9" t="s">
        <v>25</v>
      </c>
      <c r="E24" s="30">
        <f>700-700</f>
        <v>0</v>
      </c>
      <c r="F24" s="30">
        <f>700-700</f>
        <v>0</v>
      </c>
      <c r="G24" s="1"/>
      <c r="H24" s="25"/>
    </row>
    <row r="25" spans="1:8" ht="48" thickBot="1">
      <c r="A25" s="12" t="s">
        <v>94</v>
      </c>
      <c r="B25" s="58" t="s">
        <v>62</v>
      </c>
      <c r="C25" s="59" t="s">
        <v>95</v>
      </c>
      <c r="D25" s="58" t="s">
        <v>25</v>
      </c>
      <c r="E25" s="30">
        <v>149.9</v>
      </c>
      <c r="F25" s="30">
        <v>149.9</v>
      </c>
      <c r="G25" s="1"/>
      <c r="H25" s="25"/>
    </row>
    <row r="26" spans="1:8" ht="16.5" hidden="1" thickBot="1">
      <c r="A26" s="60"/>
      <c r="B26" s="61"/>
      <c r="C26" s="62"/>
      <c r="D26" s="61"/>
      <c r="E26" s="31"/>
      <c r="F26" s="31"/>
      <c r="G26" s="1"/>
      <c r="H26" s="25"/>
    </row>
    <row r="27" spans="1:8" ht="16.5" thickBot="1">
      <c r="A27" s="63" t="s">
        <v>96</v>
      </c>
      <c r="B27" s="64"/>
      <c r="C27" s="65"/>
      <c r="D27" s="64"/>
      <c r="E27" s="112">
        <f>E14+E12+E8+E23+E24+E25</f>
        <v>454997.9</v>
      </c>
      <c r="F27" s="112">
        <f>F14+F12+F8+F23+F24+F25</f>
        <v>290017.9</v>
      </c>
      <c r="G27" s="1"/>
      <c r="H27" s="25"/>
    </row>
    <row r="28" spans="1:8" ht="15.75">
      <c r="A28" s="1"/>
      <c r="B28" s="18"/>
      <c r="C28" s="18"/>
      <c r="D28" s="18"/>
      <c r="E28" s="1"/>
      <c r="F28" s="1"/>
      <c r="G28" s="1"/>
      <c r="H28" s="25"/>
    </row>
    <row r="29" spans="1:8" ht="15.75">
      <c r="A29" s="1"/>
      <c r="B29" s="18"/>
      <c r="C29" s="18"/>
      <c r="D29" s="18"/>
      <c r="E29" s="1"/>
      <c r="F29" s="1"/>
      <c r="G29" s="1"/>
      <c r="H29" s="25"/>
    </row>
    <row r="30" spans="1:8" ht="15.75">
      <c r="A30" s="1"/>
      <c r="B30" s="18"/>
      <c r="C30" s="18"/>
      <c r="D30" s="18"/>
      <c r="E30" s="1"/>
      <c r="F30" s="1"/>
      <c r="G30" s="1"/>
      <c r="H30" s="25"/>
    </row>
    <row r="31" spans="1:8" ht="15.75">
      <c r="A31" s="1"/>
      <c r="B31" s="18"/>
      <c r="C31" s="18"/>
      <c r="D31" s="18"/>
      <c r="E31" s="68"/>
      <c r="F31" s="68"/>
      <c r="G31" s="1"/>
      <c r="H31" s="25"/>
    </row>
    <row r="32" spans="1:8" ht="15.75">
      <c r="A32" s="1"/>
      <c r="B32" s="18"/>
      <c r="C32" s="18"/>
      <c r="D32" s="18"/>
      <c r="E32" s="1"/>
      <c r="F32" s="1"/>
      <c r="G32" s="1"/>
      <c r="H32" s="25"/>
    </row>
    <row r="33" spans="1:8" ht="15.75">
      <c r="A33" s="1"/>
      <c r="B33" s="18"/>
      <c r="C33" s="18"/>
      <c r="D33" s="18"/>
      <c r="E33" s="1"/>
      <c r="F33" s="1"/>
      <c r="G33" s="1"/>
      <c r="H33" s="25"/>
    </row>
    <row r="34" spans="1:8" ht="15.75">
      <c r="A34" s="1"/>
      <c r="B34" s="18"/>
      <c r="C34" s="18"/>
      <c r="D34" s="18"/>
      <c r="E34" s="1"/>
      <c r="F34" s="1"/>
      <c r="G34" s="1"/>
      <c r="H34" s="25"/>
    </row>
    <row r="35" spans="1:8" ht="15.75">
      <c r="A35" s="1"/>
      <c r="B35" s="18"/>
      <c r="C35" s="18"/>
      <c r="D35" s="18"/>
      <c r="E35" s="1"/>
      <c r="F35" s="1"/>
      <c r="G35" s="1"/>
      <c r="H35" s="25"/>
    </row>
    <row r="36" spans="1:8" ht="15.75">
      <c r="A36" s="1"/>
      <c r="B36" s="18"/>
      <c r="C36" s="18"/>
      <c r="D36" s="18"/>
      <c r="E36" s="1"/>
      <c r="F36" s="1"/>
      <c r="G36" s="1"/>
      <c r="H36" s="25"/>
    </row>
    <row r="37" spans="1:8" ht="15.75">
      <c r="A37" s="1"/>
      <c r="B37" s="18"/>
      <c r="C37" s="18"/>
      <c r="D37" s="18"/>
      <c r="E37" s="1"/>
      <c r="F37" s="1"/>
      <c r="G37" s="1"/>
      <c r="H37" s="25"/>
    </row>
    <row r="38" spans="1:8" ht="15.75">
      <c r="A38" s="1"/>
      <c r="B38" s="18"/>
      <c r="C38" s="18"/>
      <c r="D38" s="18"/>
      <c r="E38" s="1"/>
      <c r="F38" s="1"/>
      <c r="G38" s="1"/>
      <c r="H38" s="25"/>
    </row>
    <row r="39" spans="1:8" ht="15.75">
      <c r="A39" s="1"/>
      <c r="B39" s="18"/>
      <c r="C39" s="18"/>
      <c r="D39" s="18"/>
      <c r="E39" s="1"/>
      <c r="F39" s="1"/>
      <c r="G39" s="1"/>
      <c r="H39" s="25"/>
    </row>
    <row r="40" spans="1:8" ht="15.75">
      <c r="A40" s="1"/>
      <c r="B40" s="18"/>
      <c r="C40" s="18"/>
      <c r="D40" s="18"/>
      <c r="E40" s="1"/>
      <c r="F40" s="1"/>
      <c r="G40" s="1"/>
      <c r="H40" s="25"/>
    </row>
    <row r="41" spans="1:8" ht="15.75">
      <c r="A41" s="1"/>
      <c r="B41" s="18"/>
      <c r="C41" s="18"/>
      <c r="D41" s="18"/>
      <c r="E41" s="1"/>
      <c r="F41" s="1"/>
      <c r="G41" s="1"/>
      <c r="H41" s="25"/>
    </row>
    <row r="42" spans="1:8" ht="15.75">
      <c r="A42" s="1"/>
      <c r="B42" s="18"/>
      <c r="C42" s="18"/>
      <c r="D42" s="18"/>
      <c r="E42" s="1"/>
      <c r="F42" s="1"/>
      <c r="G42" s="1"/>
      <c r="H42" s="25"/>
    </row>
    <row r="43" spans="1:8" ht="15.75">
      <c r="A43" s="1"/>
      <c r="B43" s="18"/>
      <c r="C43" s="18"/>
      <c r="D43" s="18"/>
      <c r="E43" s="1"/>
      <c r="F43" s="1"/>
      <c r="G43" s="1"/>
      <c r="H43" s="25"/>
    </row>
    <row r="44" spans="1:8" ht="15.75">
      <c r="A44" s="1"/>
      <c r="B44" s="18"/>
      <c r="C44" s="18"/>
      <c r="D44" s="18"/>
      <c r="E44" s="1"/>
      <c r="F44" s="1"/>
      <c r="G44" s="1"/>
      <c r="H44" s="25"/>
    </row>
    <row r="45" spans="1:8" ht="15.75">
      <c r="A45" s="1"/>
      <c r="B45" s="18"/>
      <c r="C45" s="18"/>
      <c r="D45" s="18"/>
      <c r="E45" s="1"/>
      <c r="F45" s="1"/>
      <c r="G45" s="1"/>
      <c r="H45" s="25"/>
    </row>
    <row r="46" spans="1:8" ht="12.75">
      <c r="A46" s="25"/>
      <c r="B46" s="66"/>
      <c r="C46" s="66"/>
      <c r="D46" s="66"/>
      <c r="E46" s="25"/>
      <c r="F46" s="25"/>
      <c r="G46" s="25"/>
      <c r="H46" s="25"/>
    </row>
    <row r="47" spans="1:8" ht="12.75">
      <c r="A47" s="25"/>
      <c r="B47" s="66"/>
      <c r="C47" s="66"/>
      <c r="D47" s="66"/>
      <c r="E47" s="25"/>
      <c r="F47" s="25"/>
      <c r="G47" s="25"/>
      <c r="H47" s="25"/>
    </row>
    <row r="48" spans="1:8" ht="12.75">
      <c r="A48" s="25"/>
      <c r="B48" s="66"/>
      <c r="C48" s="66"/>
      <c r="D48" s="66"/>
      <c r="E48" s="25"/>
      <c r="F48" s="25"/>
      <c r="G48" s="25"/>
      <c r="H48" s="25"/>
    </row>
    <row r="49" spans="1:6" ht="12.75">
      <c r="A49" s="67"/>
      <c r="B49" s="67"/>
      <c r="C49" s="67"/>
      <c r="D49" s="67"/>
      <c r="E49" s="67"/>
      <c r="F49" s="67"/>
    </row>
    <row r="50" spans="1:6" ht="12.75">
      <c r="A50" s="67"/>
      <c r="B50" s="67"/>
      <c r="C50" s="67"/>
      <c r="D50" s="67"/>
      <c r="E50" s="67"/>
      <c r="F50" s="67"/>
    </row>
    <row r="51" spans="1:6" ht="12.75">
      <c r="A51" s="67"/>
      <c r="B51" s="67"/>
      <c r="C51" s="67"/>
      <c r="D51" s="67"/>
      <c r="E51" s="67"/>
      <c r="F51" s="67"/>
    </row>
    <row r="52" spans="1:6" ht="12.75">
      <c r="A52" s="67"/>
      <c r="B52" s="67"/>
      <c r="C52" s="67"/>
      <c r="D52" s="67"/>
      <c r="E52" s="67"/>
      <c r="F52" s="67"/>
    </row>
    <row r="53" spans="1:6" ht="12.75">
      <c r="A53" s="67"/>
      <c r="B53" s="67"/>
      <c r="C53" s="67"/>
      <c r="D53" s="67"/>
      <c r="E53" s="67"/>
      <c r="F53" s="67"/>
    </row>
    <row r="54" spans="1:6" ht="12.75">
      <c r="A54" s="67"/>
      <c r="B54" s="67"/>
      <c r="C54" s="67"/>
      <c r="D54" s="67"/>
      <c r="E54" s="67"/>
      <c r="F54" s="67"/>
    </row>
    <row r="55" spans="1:6" ht="12.75">
      <c r="A55" s="67"/>
      <c r="B55" s="67"/>
      <c r="C55" s="67"/>
      <c r="D55" s="67"/>
      <c r="E55" s="67"/>
      <c r="F55" s="67"/>
    </row>
    <row r="56" spans="1:6" ht="12.75">
      <c r="A56" s="67"/>
      <c r="B56" s="67"/>
      <c r="C56" s="67"/>
      <c r="D56" s="67"/>
      <c r="E56" s="67"/>
      <c r="F56" s="67"/>
    </row>
    <row r="57" spans="1:6" ht="12.75">
      <c r="A57" s="67"/>
      <c r="B57" s="67"/>
      <c r="C57" s="67"/>
      <c r="D57" s="67"/>
      <c r="E57" s="67"/>
      <c r="F57" s="67"/>
    </row>
    <row r="58" spans="1:6" ht="12.75">
      <c r="A58" s="67"/>
      <c r="B58" s="67"/>
      <c r="C58" s="67"/>
      <c r="D58" s="67"/>
      <c r="E58" s="67"/>
      <c r="F58" s="67"/>
    </row>
    <row r="59" spans="1:6" ht="12.75">
      <c r="A59" s="67"/>
      <c r="B59" s="67"/>
      <c r="C59" s="67"/>
      <c r="D59" s="67"/>
      <c r="E59" s="67"/>
      <c r="F59" s="67"/>
    </row>
    <row r="60" spans="1:6" ht="12.75">
      <c r="A60" s="67"/>
      <c r="B60" s="67"/>
      <c r="C60" s="67"/>
      <c r="D60" s="67"/>
      <c r="E60" s="67"/>
      <c r="F60" s="67"/>
    </row>
    <row r="61" spans="1:6" ht="12.75">
      <c r="A61" s="67"/>
      <c r="B61" s="67"/>
      <c r="C61" s="67"/>
      <c r="D61" s="67"/>
      <c r="E61" s="67"/>
      <c r="F61" s="67"/>
    </row>
    <row r="62" spans="1:6" ht="12.75">
      <c r="A62" s="67"/>
      <c r="B62" s="67"/>
      <c r="C62" s="67"/>
      <c r="D62" s="67"/>
      <c r="E62" s="67"/>
      <c r="F62" s="67"/>
    </row>
    <row r="63" spans="1:6" ht="12.75">
      <c r="A63" s="67"/>
      <c r="B63" s="67"/>
      <c r="C63" s="67"/>
      <c r="D63" s="67"/>
      <c r="E63" s="67"/>
      <c r="F63" s="67"/>
    </row>
    <row r="64" spans="1:6" ht="12.75">
      <c r="A64" s="67"/>
      <c r="B64" s="67"/>
      <c r="C64" s="67"/>
      <c r="D64" s="67"/>
      <c r="E64" s="67"/>
      <c r="F64" s="67"/>
    </row>
    <row r="65" spans="1:6" ht="12.75">
      <c r="A65" s="67"/>
      <c r="B65" s="67"/>
      <c r="C65" s="67"/>
      <c r="D65" s="67"/>
      <c r="E65" s="67"/>
      <c r="F65" s="67"/>
    </row>
    <row r="66" spans="1:6" ht="12.75">
      <c r="A66" s="67"/>
      <c r="B66" s="67"/>
      <c r="C66" s="67"/>
      <c r="D66" s="67"/>
      <c r="E66" s="67"/>
      <c r="F66" s="67"/>
    </row>
    <row r="67" spans="1:6" ht="12.75">
      <c r="A67" s="67"/>
      <c r="B67" s="67"/>
      <c r="C67" s="67"/>
      <c r="D67" s="67"/>
      <c r="E67" s="67"/>
      <c r="F67" s="67"/>
    </row>
    <row r="68" spans="1:6" ht="12.75">
      <c r="A68" s="67"/>
      <c r="B68" s="67"/>
      <c r="C68" s="67"/>
      <c r="D68" s="67"/>
      <c r="E68" s="67"/>
      <c r="F68" s="67"/>
    </row>
    <row r="69" spans="1:6" ht="12.75">
      <c r="A69" s="67"/>
      <c r="B69" s="67"/>
      <c r="C69" s="67"/>
      <c r="D69" s="67"/>
      <c r="E69" s="67"/>
      <c r="F69" s="67"/>
    </row>
    <row r="70" spans="1:6" ht="12.75">
      <c r="A70" s="67"/>
      <c r="B70" s="67"/>
      <c r="C70" s="67"/>
      <c r="D70" s="67"/>
      <c r="E70" s="67"/>
      <c r="F70" s="67"/>
    </row>
    <row r="71" spans="1:6" ht="12.75">
      <c r="A71" s="67"/>
      <c r="B71" s="67"/>
      <c r="C71" s="67"/>
      <c r="D71" s="67"/>
      <c r="E71" s="67"/>
      <c r="F71" s="67"/>
    </row>
    <row r="72" spans="1:6" ht="12.75">
      <c r="A72" s="67"/>
      <c r="B72" s="67"/>
      <c r="C72" s="67"/>
      <c r="D72" s="67"/>
      <c r="E72" s="67"/>
      <c r="F72" s="67"/>
    </row>
  </sheetData>
  <mergeCells count="4">
    <mergeCell ref="A4:F4"/>
    <mergeCell ref="D1:F1"/>
    <mergeCell ref="D2:F2"/>
    <mergeCell ref="D3:F3"/>
  </mergeCells>
  <printOptions/>
  <pageMargins left="0.34" right="0.22" top="0.74" bottom="0.65" header="0.32" footer="0.5"/>
  <pageSetup firstPageNumber="77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46.25390625" style="0" customWidth="1"/>
    <col min="2" max="2" width="7.75390625" style="0" customWidth="1"/>
    <col min="3" max="3" width="8.875" style="0" customWidth="1"/>
    <col min="4" max="4" width="7.875" style="0" customWidth="1"/>
    <col min="5" max="5" width="10.625" style="0" customWidth="1"/>
    <col min="6" max="6" width="11.25390625" style="0" customWidth="1"/>
  </cols>
  <sheetData>
    <row r="1" spans="4:6" ht="15.75" customHeight="1">
      <c r="D1" s="147" t="s">
        <v>152</v>
      </c>
      <c r="E1" s="150"/>
      <c r="F1" s="150"/>
    </row>
    <row r="2" spans="4:6" ht="18.75">
      <c r="D2" s="149" t="s">
        <v>99</v>
      </c>
      <c r="E2" s="149"/>
      <c r="F2" s="149"/>
    </row>
    <row r="3" spans="4:6" ht="18.75">
      <c r="D3" s="149" t="s">
        <v>159</v>
      </c>
      <c r="E3" s="149"/>
      <c r="F3" s="149"/>
    </row>
    <row r="4" spans="1:5" ht="15.75">
      <c r="A4" s="1"/>
      <c r="B4" s="1"/>
      <c r="C4" s="1"/>
      <c r="D4" s="1"/>
      <c r="E4" s="1"/>
    </row>
    <row r="5" spans="1:6" ht="18.75">
      <c r="A5" s="146" t="s">
        <v>153</v>
      </c>
      <c r="B5" s="146"/>
      <c r="C5" s="146"/>
      <c r="D5" s="146"/>
      <c r="E5" s="146"/>
      <c r="F5" s="146"/>
    </row>
    <row r="6" spans="1:4" ht="15.75">
      <c r="A6" s="1"/>
      <c r="B6" s="1"/>
      <c r="C6" s="1"/>
      <c r="D6" s="1"/>
    </row>
    <row r="7" spans="1:4" ht="16.5" thickBot="1">
      <c r="A7" s="1"/>
      <c r="B7" s="1"/>
      <c r="C7" s="1"/>
      <c r="D7" s="1"/>
    </row>
    <row r="8" spans="1:6" ht="57" customHeight="1" thickBot="1">
      <c r="A8" s="20" t="s">
        <v>0</v>
      </c>
      <c r="B8" s="21" t="s">
        <v>1</v>
      </c>
      <c r="C8" s="22" t="s">
        <v>2</v>
      </c>
      <c r="D8" s="22" t="s">
        <v>3</v>
      </c>
      <c r="E8" s="33" t="s">
        <v>145</v>
      </c>
      <c r="F8" s="33" t="s">
        <v>146</v>
      </c>
    </row>
    <row r="9" spans="1:6" ht="93" customHeight="1" thickBot="1">
      <c r="A9" s="26" t="s">
        <v>64</v>
      </c>
      <c r="B9" s="133" t="s">
        <v>65</v>
      </c>
      <c r="C9" s="27" t="s">
        <v>67</v>
      </c>
      <c r="D9" s="134" t="s">
        <v>68</v>
      </c>
      <c r="E9" s="135">
        <v>14461</v>
      </c>
      <c r="F9" s="136">
        <v>19784</v>
      </c>
    </row>
    <row r="10" spans="1:6" ht="93" customHeight="1" hidden="1">
      <c r="A10" s="26" t="s">
        <v>115</v>
      </c>
      <c r="B10" s="133" t="s">
        <v>47</v>
      </c>
      <c r="C10" s="27" t="s">
        <v>61</v>
      </c>
      <c r="D10" s="134" t="s">
        <v>112</v>
      </c>
      <c r="E10" s="135"/>
      <c r="F10" s="136"/>
    </row>
    <row r="11" spans="1:7" ht="16.5" thickBot="1">
      <c r="A11" s="28" t="s">
        <v>57</v>
      </c>
      <c r="B11" s="137"/>
      <c r="C11" s="138"/>
      <c r="D11" s="138"/>
      <c r="E11" s="139">
        <f>SUM(E9:E10)</f>
        <v>14461</v>
      </c>
      <c r="F11" s="139">
        <f>SUM(F9:F10)</f>
        <v>19784</v>
      </c>
      <c r="G11" s="25"/>
    </row>
    <row r="12" spans="1:7" ht="15.75">
      <c r="A12" s="1"/>
      <c r="B12" s="1"/>
      <c r="C12" s="1"/>
      <c r="D12" s="1"/>
      <c r="E12" s="25"/>
      <c r="F12" s="25"/>
      <c r="G12" s="25"/>
    </row>
    <row r="13" spans="1:7" ht="15.75">
      <c r="A13" s="1"/>
      <c r="B13" s="1"/>
      <c r="C13" s="1"/>
      <c r="D13" s="1"/>
      <c r="E13" s="25"/>
      <c r="F13" s="25"/>
      <c r="G13" s="25"/>
    </row>
    <row r="14" spans="1:7" ht="15.75">
      <c r="A14" s="1"/>
      <c r="B14" s="1"/>
      <c r="C14" s="1"/>
      <c r="D14" s="1"/>
      <c r="E14" s="25"/>
      <c r="F14" s="25"/>
      <c r="G14" s="25"/>
    </row>
    <row r="15" spans="1:7" ht="15.75">
      <c r="A15" s="1"/>
      <c r="B15" s="1"/>
      <c r="C15" s="1"/>
      <c r="D15" s="1"/>
      <c r="E15" s="140"/>
      <c r="F15" s="140"/>
      <c r="G15" s="25"/>
    </row>
    <row r="16" spans="1:6" ht="15.75">
      <c r="A16" s="1"/>
      <c r="B16" s="1"/>
      <c r="C16" s="1"/>
      <c r="D16" s="1"/>
      <c r="E16" s="25"/>
      <c r="F16" s="25"/>
    </row>
    <row r="17" spans="1:4" ht="15.75">
      <c r="A17" s="1"/>
      <c r="B17" s="1"/>
      <c r="C17" s="1"/>
      <c r="D17" s="1"/>
    </row>
    <row r="18" spans="1:4" ht="15.75">
      <c r="A18" s="1"/>
      <c r="B18" s="1"/>
      <c r="C18" s="1"/>
      <c r="D18" s="1"/>
    </row>
    <row r="19" spans="1:4" ht="15.75">
      <c r="A19" s="1"/>
      <c r="B19" s="1"/>
      <c r="C19" s="1"/>
      <c r="D19" s="1"/>
    </row>
    <row r="20" spans="1:4" ht="15.75">
      <c r="A20" s="1"/>
      <c r="B20" s="1"/>
      <c r="C20" s="1"/>
      <c r="D20" s="1"/>
    </row>
    <row r="21" spans="1:4" ht="15.75">
      <c r="A21" s="1"/>
      <c r="B21" s="1"/>
      <c r="C21" s="1"/>
      <c r="D21" s="1"/>
    </row>
    <row r="22" spans="1:4" ht="15.75">
      <c r="A22" s="1"/>
      <c r="B22" s="1"/>
      <c r="C22" s="1"/>
      <c r="D22" s="1"/>
    </row>
    <row r="23" spans="1:4" ht="15.75">
      <c r="A23" s="1"/>
      <c r="B23" s="1"/>
      <c r="C23" s="1"/>
      <c r="D23" s="1"/>
    </row>
    <row r="24" spans="1:4" ht="15.75">
      <c r="A24" s="1"/>
      <c r="B24" s="1"/>
      <c r="C24" s="1"/>
      <c r="D24" s="1"/>
    </row>
    <row r="25" spans="1:4" ht="15.75">
      <c r="A25" s="1"/>
      <c r="B25" s="1"/>
      <c r="C25" s="1"/>
      <c r="D25" s="1"/>
    </row>
    <row r="26" spans="1:4" ht="15.75">
      <c r="A26" s="1"/>
      <c r="B26" s="1"/>
      <c r="C26" s="1"/>
      <c r="D26" s="1"/>
    </row>
    <row r="27" spans="1:4" ht="15.75">
      <c r="A27" s="1"/>
      <c r="B27" s="1"/>
      <c r="C27" s="1"/>
      <c r="D27" s="1"/>
    </row>
    <row r="28" spans="1:4" ht="15.75">
      <c r="A28" s="1"/>
      <c r="B28" s="1"/>
      <c r="C28" s="1"/>
      <c r="D28" s="1"/>
    </row>
    <row r="29" spans="1:4" ht="15.75">
      <c r="A29" s="1"/>
      <c r="B29" s="1"/>
      <c r="C29" s="1"/>
      <c r="D29" s="1"/>
    </row>
    <row r="30" spans="1:4" ht="15.75">
      <c r="A30" s="1"/>
      <c r="B30" s="1"/>
      <c r="C30" s="1"/>
      <c r="D30" s="1"/>
    </row>
    <row r="31" spans="1:4" ht="15.75">
      <c r="A31" s="1"/>
      <c r="B31" s="1"/>
      <c r="C31" s="1"/>
      <c r="D31" s="1"/>
    </row>
    <row r="32" spans="1:4" ht="15.75">
      <c r="A32" s="1"/>
      <c r="B32" s="1"/>
      <c r="C32" s="1"/>
      <c r="D32" s="1"/>
    </row>
    <row r="33" spans="1:4" ht="15.75">
      <c r="A33" s="1"/>
      <c r="B33" s="1"/>
      <c r="C33" s="1"/>
      <c r="D33" s="1"/>
    </row>
    <row r="34" spans="1:4" ht="15.75">
      <c r="A34" s="1"/>
      <c r="B34" s="1"/>
      <c r="C34" s="1"/>
      <c r="D34" s="1"/>
    </row>
    <row r="35" spans="1:4" ht="15.75">
      <c r="A35" s="1"/>
      <c r="B35" s="1"/>
      <c r="C35" s="1"/>
      <c r="D35" s="1"/>
    </row>
    <row r="36" spans="1:4" ht="15.75">
      <c r="A36" s="1"/>
      <c r="B36" s="1"/>
      <c r="C36" s="1"/>
      <c r="D36" s="1"/>
    </row>
    <row r="37" spans="1:4" ht="15.75">
      <c r="A37" s="1"/>
      <c r="B37" s="1"/>
      <c r="C37" s="1"/>
      <c r="D37" s="1"/>
    </row>
    <row r="38" spans="1:4" ht="15.75">
      <c r="A38" s="1"/>
      <c r="B38" s="1"/>
      <c r="C38" s="1"/>
      <c r="D38" s="1"/>
    </row>
    <row r="39" spans="1:4" ht="15.75">
      <c r="A39" s="1"/>
      <c r="B39" s="1"/>
      <c r="C39" s="1"/>
      <c r="D39" s="1"/>
    </row>
    <row r="40" spans="1:4" ht="15.75">
      <c r="A40" s="1"/>
      <c r="B40" s="1"/>
      <c r="C40" s="1"/>
      <c r="D40" s="1"/>
    </row>
    <row r="41" spans="1:4" ht="15.75">
      <c r="A41" s="1"/>
      <c r="B41" s="1"/>
      <c r="C41" s="1"/>
      <c r="D41" s="1"/>
    </row>
    <row r="42" spans="1:4" ht="15.75">
      <c r="A42" s="1"/>
      <c r="B42" s="1"/>
      <c r="C42" s="1"/>
      <c r="D42" s="1"/>
    </row>
    <row r="43" spans="1:4" ht="15.75">
      <c r="A43" s="1"/>
      <c r="B43" s="1"/>
      <c r="C43" s="1"/>
      <c r="D43" s="1"/>
    </row>
    <row r="44" spans="1:4" ht="15.75">
      <c r="A44" s="1"/>
      <c r="B44" s="1"/>
      <c r="C44" s="1"/>
      <c r="D44" s="1"/>
    </row>
    <row r="45" spans="1:4" ht="15.75">
      <c r="A45" s="1"/>
      <c r="B45" s="1"/>
      <c r="C45" s="1"/>
      <c r="D45" s="1"/>
    </row>
  </sheetData>
  <mergeCells count="4">
    <mergeCell ref="D1:F1"/>
    <mergeCell ref="A5:F5"/>
    <mergeCell ref="D2:F2"/>
    <mergeCell ref="D3:F3"/>
  </mergeCells>
  <printOptions/>
  <pageMargins left="0.47" right="0.3" top="1" bottom="1" header="0.5" footer="0.5"/>
  <pageSetup firstPageNumber="7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Лукина</dc:creator>
  <cp:keywords/>
  <dc:description/>
  <cp:lastModifiedBy>Duma2</cp:lastModifiedBy>
  <cp:lastPrinted>2008-12-22T12:31:35Z</cp:lastPrinted>
  <dcterms:created xsi:type="dcterms:W3CDTF">2007-10-24T11:21:08Z</dcterms:created>
  <dcterms:modified xsi:type="dcterms:W3CDTF">2008-12-22T12:31:38Z</dcterms:modified>
  <cp:category/>
  <cp:version/>
  <cp:contentType/>
  <cp:contentStatus/>
</cp:coreProperties>
</file>