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8" windowWidth="19320" windowHeight="11640"/>
  </bookViews>
  <sheets>
    <sheet name="1" sheetId="9" r:id="rId1"/>
  </sheets>
  <definedNames>
    <definedName name="_xlnm.Print_Titles" localSheetId="0">'1'!$6:$6</definedName>
    <definedName name="_xlnm.Print_Area" localSheetId="0">'1'!$A$1:$H$67</definedName>
  </definedNames>
  <calcPr calcId="125725"/>
</workbook>
</file>

<file path=xl/calcChain.xml><?xml version="1.0" encoding="utf-8"?>
<calcChain xmlns="http://schemas.openxmlformats.org/spreadsheetml/2006/main">
  <c r="D24" i="9"/>
  <c r="D43"/>
  <c r="D64"/>
  <c r="D17"/>
  <c r="C17"/>
  <c r="D47" l="1"/>
  <c r="C47"/>
  <c r="E49"/>
  <c r="C35"/>
  <c r="D35"/>
  <c r="E60" l="1"/>
  <c r="C29"/>
  <c r="D29"/>
  <c r="F29"/>
  <c r="G29"/>
  <c r="H29"/>
  <c r="E30"/>
  <c r="E31"/>
  <c r="C50"/>
  <c r="D50"/>
  <c r="E29" l="1"/>
  <c r="C57"/>
  <c r="D57"/>
  <c r="E21" l="1"/>
  <c r="E66" l="1"/>
  <c r="E65"/>
  <c r="E64"/>
  <c r="E63"/>
  <c r="E62"/>
  <c r="E61"/>
  <c r="E59"/>
  <c r="E57" s="1"/>
  <c r="E58"/>
  <c r="H57"/>
  <c r="H56" s="1"/>
  <c r="G57"/>
  <c r="G56" s="1"/>
  <c r="F57"/>
  <c r="F56" s="1"/>
  <c r="D56"/>
  <c r="C56"/>
  <c r="C55" s="1"/>
  <c r="E53"/>
  <c r="E52"/>
  <c r="E50" s="1"/>
  <c r="E51"/>
  <c r="H50"/>
  <c r="G50"/>
  <c r="F50"/>
  <c r="E48"/>
  <c r="E47" s="1"/>
  <c r="H47"/>
  <c r="G47"/>
  <c r="F47"/>
  <c r="D45"/>
  <c r="E46"/>
  <c r="E44"/>
  <c r="E43"/>
  <c r="D42"/>
  <c r="C42"/>
  <c r="E41"/>
  <c r="E40"/>
  <c r="E39"/>
  <c r="E38"/>
  <c r="E37"/>
  <c r="E36"/>
  <c r="H35"/>
  <c r="H33" s="1"/>
  <c r="G35"/>
  <c r="G33" s="1"/>
  <c r="F35"/>
  <c r="F33" s="1"/>
  <c r="E34"/>
  <c r="E28"/>
  <c r="E27"/>
  <c r="E26"/>
  <c r="H25"/>
  <c r="G25"/>
  <c r="F25"/>
  <c r="D25"/>
  <c r="D23" s="1"/>
  <c r="C25"/>
  <c r="C23" s="1"/>
  <c r="E24"/>
  <c r="H23"/>
  <c r="G23"/>
  <c r="F23"/>
  <c r="E22"/>
  <c r="H21"/>
  <c r="G21"/>
  <c r="F21"/>
  <c r="E20"/>
  <c r="E19"/>
  <c r="E18"/>
  <c r="E17" s="1"/>
  <c r="E15"/>
  <c r="E14"/>
  <c r="E13"/>
  <c r="E12"/>
  <c r="D10"/>
  <c r="H10"/>
  <c r="H9" s="1"/>
  <c r="G10"/>
  <c r="G9" s="1"/>
  <c r="F10"/>
  <c r="F9" s="1"/>
  <c r="C10"/>
  <c r="E35" l="1"/>
  <c r="E33" s="1"/>
  <c r="D32"/>
  <c r="C9"/>
  <c r="D55"/>
  <c r="D33"/>
  <c r="C33"/>
  <c r="H45"/>
  <c r="F45"/>
  <c r="F32" s="1"/>
  <c r="G8"/>
  <c r="H32"/>
  <c r="G45"/>
  <c r="G32" s="1"/>
  <c r="F8"/>
  <c r="D16"/>
  <c r="D8" s="1"/>
  <c r="H8"/>
  <c r="H54" s="1"/>
  <c r="H67" s="1"/>
  <c r="E25"/>
  <c r="E23" s="1"/>
  <c r="E56"/>
  <c r="E42"/>
  <c r="E11"/>
  <c r="E10" s="1"/>
  <c r="C45"/>
  <c r="C32" s="1"/>
  <c r="C16"/>
  <c r="C8" s="1"/>
  <c r="E16"/>
  <c r="D9"/>
  <c r="E9" l="1"/>
  <c r="E8"/>
  <c r="E55"/>
  <c r="F54"/>
  <c r="F67" s="1"/>
  <c r="E45"/>
  <c r="E32" s="1"/>
  <c r="G54"/>
  <c r="G67" s="1"/>
  <c r="D54"/>
  <c r="D67" s="1"/>
  <c r="C54"/>
  <c r="C67" s="1"/>
  <c r="E54" l="1"/>
  <c r="E67" s="1"/>
</calcChain>
</file>

<file path=xl/sharedStrings.xml><?xml version="1.0" encoding="utf-8"?>
<sst xmlns="http://schemas.openxmlformats.org/spreadsheetml/2006/main" count="127" uniqueCount="127">
  <si>
    <t>Иные межбюджетные трансферты</t>
  </si>
  <si>
    <t>тыс.руб.</t>
  </si>
  <si>
    <t>Уточнить на:</t>
  </si>
  <si>
    <t>Фактическое исполнение сентября 2011г</t>
  </si>
  <si>
    <t>Уточненный бюджет  9 месяцев 2011</t>
  </si>
  <si>
    <t>Фактическое исполнение доходов на 01.10.2011г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</si>
  <si>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</si>
  <si>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</si>
  <si>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</si>
  <si>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</si>
  <si>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</si>
  <si>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</si>
  <si>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       </t>
  </si>
  <si>
    <t xml:space="preserve">182 1 01 02020 01 1000110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</si>
  <si>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</t>
  </si>
  <si>
    <t xml:space="preserve">182 1 01 02030 01 1000110 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</si>
  <si>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</si>
  <si>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</si>
  <si>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</si>
  <si>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Акцизы по подакцизным товарам (продукции), производимым на территории Россисйкой Федерации</t>
  </si>
  <si>
    <t>000 1 05 00000 00 0000 000</t>
  </si>
  <si>
    <t>Налоги на совокупный доход</t>
  </si>
  <si>
    <t>000 1 05 01000 00 0000 110</t>
  </si>
  <si>
    <t>000 1 05 01010 01 0000 110</t>
  </si>
  <si>
    <t xml:space="preserve">Налог, взимаемый с налогоплательщиков, выбравших в качестве объекта налогообложения доходы 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</si>
  <si>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</si>
  <si>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</si>
  <si>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</si>
  <si>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</si>
  <si>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000 1 05 03010 01 0000 110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</si>
  <si>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</si>
  <si>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</si>
  <si>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000 1 06 00000 00 0000 000</t>
  </si>
  <si>
    <t>Налоги на 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</si>
  <si>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</si>
  <si>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</si>
  <si>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</si>
  <si>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</si>
  <si>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</si>
  <si>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</si>
  <si>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</si>
  <si>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</si>
  <si>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</si>
  <si>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000 1 09 00000 00 0000 000</t>
  </si>
  <si>
    <t>Задолженность и перерасчеты по отменым налогам, сборам и иным обязательным платежам</t>
  </si>
  <si>
    <t>000 1 09 04052 04 0000 110</t>
  </si>
  <si>
    <t>Земельный налог (по обязательствам, возникшим до 01 января 2006 года), мобилизуемый на территориях городских округов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</si>
  <si>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</si>
  <si>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</si>
  <si>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</si>
  <si>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</si>
  <si>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</si>
  <si>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</si>
  <si>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</si>
  <si>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</si>
  <si>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</si>
  <si>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</si>
  <si>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</si>
  <si>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000 1 11 07014 04 0000 120</t>
  </si>
  <si>
    <t>000 1 11 09044 04 0000 120</t>
  </si>
  <si>
    <t>000 1 12 00000 00 0000 000</t>
  </si>
  <si>
    <t>000 1 13 01994 04 0000 130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</si>
  <si>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</si>
  <si>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</si>
  <si>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</si>
  <si>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 материальных и нематериальных активов в т.ч:</t>
  </si>
  <si>
    <t>000 1 14 01040 04 0000 410</t>
  </si>
  <si>
    <t>Доходы от продажи квартир, находящихся в собственности городских округов</t>
  </si>
  <si>
    <t>000 1 14 02043 04 0000 410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</si>
  <si>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</si>
  <si>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000 1 14 06024 04 0000 430</t>
  </si>
  <si>
    <t>000 1 16 00000 00 0000 000</t>
  </si>
  <si>
    <t>Штрафы, санкции, возмещение ущерба</t>
  </si>
  <si>
    <t>000 2 02 00000 00 0000 000</t>
  </si>
  <si>
    <t>000 2 18 00000 00 0000 000</t>
  </si>
  <si>
    <t>ИТОГО ДОХОДОВ</t>
  </si>
  <si>
    <t xml:space="preserve">Дотации бюджетам городских округов на выравнивание бюджетной обеспеченности                                           </t>
  </si>
  <si>
    <t xml:space="preserve">Дотации бюджетам городских округов на поддержку мер по обеспечению сбалансированности бюджетов                                        </t>
  </si>
  <si>
    <t xml:space="preserve">Прочие безвозмездные поступления </t>
  </si>
  <si>
    <t>Возврат остатков субсидий, субвенций и иных межбюджетных трансфертов, имеющих целевое назначение, прошлых лет</t>
  </si>
  <si>
    <t>Приложение № 1</t>
  </si>
  <si>
    <t xml:space="preserve"> к пояснительной записке  по доходам</t>
  </si>
  <si>
    <t>000 1 14 02043 04 0000 440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</si>
  <si>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</si>
  <si>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</si>
  <si>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000 1 03 02000 01 0000 110</t>
  </si>
  <si>
    <t xml:space="preserve">Налог, взимаемый в связи с применением упрощенной системы налогообложения </t>
  </si>
  <si>
    <t>Государственная пошлина</t>
  </si>
  <si>
    <t>000 1 09 07000 000000 110</t>
  </si>
  <si>
    <t>Прочие  налоги и сборы (по отмененным местным налогам и сборам)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</si>
  <si>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</si>
  <si>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</si>
  <si>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 созданных городскими округами                                      </t>
  </si>
  <si>
    <t xml:space="preserve">Платежи при пользовании природными ресурсами         </t>
  </si>
  <si>
    <t>000 1 13 000000 00 0000 000</t>
  </si>
  <si>
    <t>Доходы от продажи земельных участков, находящихся в государственной и муниципальной собственности в т.ч:</t>
  </si>
  <si>
    <t>000 1 14 06000 00 0000 430</t>
  </si>
  <si>
    <t>000 1 14 06012 04 0000 430</t>
  </si>
  <si>
    <t xml:space="preserve">Доходы от продажи земельных участков, находящиеся в собственности городских округов (за исключением земельных участков муниципальных бюджетных и автономных учреждений)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</si>
  <si>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казенных)в т.ч:</t>
  </si>
  <si>
    <t>000 1 14 02000 00 0000 410</t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</si>
  <si>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</si>
  <si>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</si>
  <si>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</si>
  <si>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</si>
  <si>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</si>
  <si>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</si>
  <si>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000 2 19 00000 00 0000 000</t>
  </si>
  <si>
    <t>000 1 05 04000 02 0000 110</t>
  </si>
  <si>
    <t xml:space="preserve">Прочие дотации бюджетам городских округов                                       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</si>
  <si>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(аренда имущества)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</si>
  <si>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</si>
  <si>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и компенсации затрат государства</t>
  </si>
  <si>
    <t>000 2 02 15001 04 0000 150</t>
  </si>
  <si>
    <t>000 2 02 15002 04 0000 150</t>
  </si>
  <si>
    <t>000 2 02 20000 00 0000 150</t>
  </si>
  <si>
    <t>000 2 02 30000 00 0000 150</t>
  </si>
  <si>
    <t>000 2 02 40000 00 0000 150</t>
  </si>
  <si>
    <t>000 2 07 00000 00 0000 150</t>
  </si>
  <si>
    <t>000 2 02 10000 00 0000 150</t>
  </si>
  <si>
    <t>Утвержденный план на 2019 год</t>
  </si>
  <si>
    <t>Уточненный план на 2019 год</t>
  </si>
  <si>
    <t>Код бюджетной классификации Российской Федерации</t>
  </si>
  <si>
    <t>Наименование кода классификации доходов</t>
  </si>
  <si>
    <t>Уточнение плановых назначений по доходам бюджета города Радужный на 2019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</si>
  <si>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</si>
  <si>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000 2 02 19999 04 0000 150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</si>
</sst>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b/>
      <sz val="12"/>
      <color rgb="FF3333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6" fillId="0" borderId="0"/>
  </cellStyleXfs>
  <cellXfs count="106">
    <xf numFmtId="0" fontId="0" fillId="0" borderId="0" xfId="0"/>
    <xf numFmtId="0" fontId="11" fillId="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11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3" fontId="14" fillId="0" borderId="1" xfId="0" applyNumberFormat="1" applyFont="1" applyFill="1" applyBorder="1" applyAlignment="1">
      <alignment horizontal="center" vertical="center" wrapText="1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/>
    <xf numFmtId="0" fontId="8" fillId="0" borderId="0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11" fillId="0" borderId="2" xfId="0" applyFont="1" applyFill="1" applyBorder="1"/>
    <xf numFmtId="0" fontId="11" fillId="0" borderId="3" xfId="0" applyFont="1" applyFill="1" applyBorder="1" applyAlignment="1">
      <alignment horizontal="center"/>
    </xf>
    <xf numFmtId="4" fontId="17" fillId="0" borderId="3" xfId="0" applyNumberFormat="1" applyFont="1" applyFill="1" applyBorder="1" applyAlignment="1">
      <alignment wrapText="1"/>
    </xf>
    <xf numFmtId="164" fontId="17" fillId="0" borderId="6" xfId="0" applyNumberFormat="1" applyFont="1" applyFill="1" applyBorder="1" applyAlignment="1">
      <alignment wrapText="1"/>
    </xf>
    <xf numFmtId="164" fontId="17" fillId="0" borderId="3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4" fontId="19" fillId="0" borderId="6" xfId="0" applyNumberFormat="1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/>
    <xf numFmtId="0" fontId="10" fillId="0" borderId="2" xfId="0" applyFont="1" applyFill="1" applyBorder="1"/>
    <xf numFmtId="0" fontId="10" fillId="0" borderId="3" xfId="0" applyFont="1" applyBorder="1" applyAlignment="1">
      <alignment horizontal="justify" wrapText="1"/>
    </xf>
    <xf numFmtId="4" fontId="10" fillId="0" borderId="3" xfId="0" applyNumberFormat="1" applyFont="1" applyFill="1" applyBorder="1" applyAlignment="1">
      <alignment wrapText="1"/>
    </xf>
    <xf numFmtId="4" fontId="11" fillId="0" borderId="5" xfId="0" applyNumberFormat="1" applyFont="1" applyFill="1" applyBorder="1" applyAlignment="1">
      <alignment wrapText="1"/>
    </xf>
    <xf numFmtId="4" fontId="10" fillId="0" borderId="6" xfId="0" applyNumberFormat="1" applyFont="1" applyFill="1" applyBorder="1" applyAlignment="1">
      <alignment wrapText="1"/>
    </xf>
    <xf numFmtId="4" fontId="10" fillId="4" borderId="3" xfId="0" applyNumberFormat="1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3" xfId="0" applyFont="1" applyBorder="1" applyAlignment="1">
      <alignment horizontal="justify" vertical="top" wrapText="1"/>
    </xf>
    <xf numFmtId="4" fontId="20" fillId="0" borderId="4" xfId="0" applyNumberFormat="1" applyFont="1" applyFill="1" applyBorder="1" applyAlignment="1">
      <alignment wrapText="1"/>
    </xf>
    <xf numFmtId="4" fontId="21" fillId="0" borderId="5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horizontal="justify" wrapText="1" shrinkToFit="1"/>
    </xf>
    <xf numFmtId="4" fontId="17" fillId="0" borderId="5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justify" wrapText="1" shrinkToFit="1"/>
    </xf>
    <xf numFmtId="0" fontId="9" fillId="0" borderId="0" xfId="0" applyFont="1" applyFill="1"/>
    <xf numFmtId="4" fontId="18" fillId="0" borderId="3" xfId="0" applyNumberFormat="1" applyFont="1" applyFill="1" applyBorder="1" applyAlignment="1">
      <alignment wrapText="1"/>
    </xf>
    <xf numFmtId="4" fontId="18" fillId="0" borderId="6" xfId="0" applyNumberFormat="1" applyFont="1" applyFill="1" applyBorder="1" applyAlignment="1">
      <alignment wrapText="1"/>
    </xf>
    <xf numFmtId="4" fontId="11" fillId="4" borderId="3" xfId="0" applyNumberFormat="1" applyFont="1" applyFill="1" applyBorder="1" applyAlignment="1">
      <alignment wrapText="1"/>
    </xf>
    <xf numFmtId="4" fontId="11" fillId="0" borderId="3" xfId="0" applyNumberFormat="1" applyFont="1" applyFill="1" applyBorder="1" applyAlignment="1">
      <alignment wrapText="1"/>
    </xf>
    <xf numFmtId="4" fontId="22" fillId="0" borderId="5" xfId="0" applyNumberFormat="1" applyFont="1" applyFill="1" applyBorder="1" applyAlignment="1">
      <alignment wrapText="1"/>
    </xf>
    <xf numFmtId="0" fontId="23" fillId="0" borderId="0" xfId="0" applyFont="1" applyFill="1"/>
    <xf numFmtId="0" fontId="23" fillId="0" borderId="0" xfId="0" applyFont="1"/>
    <xf numFmtId="0" fontId="24" fillId="0" borderId="0" xfId="0" applyFont="1"/>
    <xf numFmtId="4" fontId="11" fillId="2" borderId="3" xfId="0" applyNumberFormat="1" applyFont="1" applyFill="1" applyBorder="1" applyAlignment="1">
      <alignment wrapText="1"/>
    </xf>
    <xf numFmtId="4" fontId="11" fillId="2" borderId="5" xfId="0" applyNumberFormat="1" applyFont="1" applyFill="1" applyBorder="1" applyAlignment="1">
      <alignment wrapText="1"/>
    </xf>
    <xf numFmtId="4" fontId="11" fillId="0" borderId="6" xfId="0" applyNumberFormat="1" applyFont="1" applyFill="1" applyBorder="1" applyAlignment="1">
      <alignment wrapText="1"/>
    </xf>
    <xf numFmtId="0" fontId="13" fillId="0" borderId="0" xfId="0" applyFont="1" applyFill="1"/>
    <xf numFmtId="0" fontId="13" fillId="0" borderId="0" xfId="0" applyFont="1"/>
    <xf numFmtId="0" fontId="25" fillId="0" borderId="2" xfId="0" applyFont="1" applyFill="1" applyBorder="1"/>
    <xf numFmtId="4" fontId="5" fillId="0" borderId="3" xfId="0" applyNumberFormat="1" applyFont="1" applyFill="1" applyBorder="1" applyAlignment="1">
      <alignment wrapText="1"/>
    </xf>
    <xf numFmtId="4" fontId="17" fillId="0" borderId="6" xfId="0" applyNumberFormat="1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 shrinkToFit="1"/>
    </xf>
    <xf numFmtId="0" fontId="10" fillId="3" borderId="3" xfId="0" applyFont="1" applyFill="1" applyBorder="1" applyAlignment="1">
      <alignment horizontal="justify" wrapText="1"/>
    </xf>
    <xf numFmtId="0" fontId="11" fillId="0" borderId="3" xfId="0" applyFont="1" applyBorder="1" applyAlignment="1">
      <alignment wrapText="1"/>
    </xf>
    <xf numFmtId="0" fontId="9" fillId="2" borderId="0" xfId="0" applyFont="1" applyFill="1"/>
    <xf numFmtId="0" fontId="23" fillId="0" borderId="0" xfId="0" applyFont="1" applyFill="1" applyBorder="1"/>
    <xf numFmtId="0" fontId="24" fillId="0" borderId="0" xfId="0" applyFont="1" applyFill="1" applyBorder="1"/>
    <xf numFmtId="4" fontId="10" fillId="2" borderId="3" xfId="0" applyNumberFormat="1" applyFont="1" applyFill="1" applyBorder="1" applyAlignment="1">
      <alignment wrapText="1"/>
    </xf>
    <xf numFmtId="0" fontId="24" fillId="0" borderId="0" xfId="0" applyFont="1" applyFill="1"/>
    <xf numFmtId="4" fontId="10" fillId="3" borderId="3" xfId="0" applyNumberFormat="1" applyFont="1" applyFill="1" applyBorder="1" applyAlignment="1">
      <alignment wrapText="1"/>
    </xf>
    <xf numFmtId="3" fontId="10" fillId="0" borderId="2" xfId="0" applyNumberFormat="1" applyFont="1" applyFill="1" applyBorder="1"/>
    <xf numFmtId="4" fontId="10" fillId="0" borderId="3" xfId="0" applyNumberFormat="1" applyFont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8" fillId="0" borderId="7" xfId="0" applyFont="1" applyFill="1" applyBorder="1"/>
    <xf numFmtId="0" fontId="11" fillId="0" borderId="8" xfId="0" applyFont="1" applyFill="1" applyBorder="1" applyAlignment="1">
      <alignment horizontal="center" wrapText="1" shrinkToFit="1"/>
    </xf>
    <xf numFmtId="4" fontId="17" fillId="0" borderId="8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4" fontId="17" fillId="0" borderId="13" xfId="0" applyNumberFormat="1" applyFont="1" applyFill="1" applyBorder="1" applyAlignment="1">
      <alignment wrapText="1"/>
    </xf>
    <xf numFmtId="0" fontId="26" fillId="0" borderId="0" xfId="0" applyFont="1"/>
    <xf numFmtId="4" fontId="8" fillId="0" borderId="0" xfId="0" applyNumberFormat="1" applyFont="1" applyFill="1" applyAlignment="1">
      <alignment wrapText="1"/>
    </xf>
    <xf numFmtId="4" fontId="26" fillId="0" borderId="0" xfId="0" applyNumberFormat="1" applyFont="1" applyFill="1" applyAlignment="1">
      <alignment wrapText="1"/>
    </xf>
    <xf numFmtId="4" fontId="27" fillId="0" borderId="0" xfId="0" applyNumberFormat="1" applyFont="1" applyFill="1" applyAlignment="1">
      <alignment wrapText="1"/>
    </xf>
    <xf numFmtId="0" fontId="26" fillId="0" borderId="0" xfId="0" applyFont="1" applyFill="1"/>
    <xf numFmtId="0" fontId="27" fillId="0" borderId="0" xfId="0" applyFont="1" applyFill="1"/>
    <xf numFmtId="0" fontId="8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0" fillId="2" borderId="3" xfId="0" applyFont="1" applyFill="1" applyBorder="1" applyAlignment="1">
      <alignment horizontal="justify" wrapText="1" shrinkToFit="1"/>
    </xf>
    <xf numFmtId="4" fontId="17" fillId="2" borderId="5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wrapText="1"/>
    </xf>
    <xf numFmtId="4" fontId="18" fillId="0" borderId="4" xfId="0" applyNumberFormat="1" applyFont="1" applyFill="1" applyBorder="1" applyAlignment="1">
      <alignment wrapText="1"/>
    </xf>
    <xf numFmtId="4" fontId="11" fillId="0" borderId="4" xfId="0" applyNumberFormat="1" applyFont="1" applyFill="1" applyBorder="1" applyAlignment="1">
      <alignment wrapText="1"/>
    </xf>
    <xf numFmtId="0" fontId="9" fillId="2" borderId="0" xfId="0" applyFont="1" applyFill="1" applyBorder="1"/>
    <xf numFmtId="0" fontId="25" fillId="2" borderId="3" xfId="0" applyFont="1" applyFill="1" applyBorder="1" applyAlignment="1">
      <alignment horizontal="justify" wrapText="1" shrinkToFit="1"/>
    </xf>
    <xf numFmtId="0" fontId="11" fillId="0" borderId="3" xfId="0" applyFont="1" applyFill="1" applyBorder="1" applyAlignment="1">
      <alignment wrapText="1" shrinkToFit="1"/>
    </xf>
    <xf numFmtId="4" fontId="9" fillId="0" borderId="0" xfId="0" applyNumberFormat="1" applyFont="1" applyFill="1" applyBorder="1"/>
    <xf numFmtId="0" fontId="10" fillId="2" borderId="2" xfId="0" applyFont="1" applyFill="1" applyBorder="1"/>
    <xf numFmtId="165" fontId="9" fillId="0" borderId="0" xfId="0" applyNumberFormat="1" applyFont="1"/>
    <xf numFmtId="0" fontId="9" fillId="2" borderId="3" xfId="24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wrapText="1"/>
    </xf>
  </cellXfs>
  <cellStyles count="150">
    <cellStyle name="Обычный" xfId="0" builtinId="0"/>
    <cellStyle name="Обычный 2" xfId="2"/>
    <cellStyle name="Обычный 2 10" xfId="1"/>
    <cellStyle name="Обычный 2 11" xfId="3"/>
    <cellStyle name="Обычный 2 12" xfId="4"/>
    <cellStyle name="Обычный 2 12 2" xfId="5"/>
    <cellStyle name="Обычный 2 13" xfId="6"/>
    <cellStyle name="Обычный 2 14" xfId="7"/>
    <cellStyle name="Обычный 2 14 2" xfId="8"/>
    <cellStyle name="Обычный 2 14 3" xfId="65"/>
    <cellStyle name="Обычный 2 15" xfId="9"/>
    <cellStyle name="Обычный 2 15 2" xfId="10"/>
    <cellStyle name="Обычный 2 15 2 2" xfId="66"/>
    <cellStyle name="Обычный 2 16" xfId="11"/>
    <cellStyle name="Обычный 2 17" xfId="12"/>
    <cellStyle name="Обычный 2 17 2" xfId="13"/>
    <cellStyle name="Обычный 2 17 3" xfId="67"/>
    <cellStyle name="Обычный 2 17 4" xfId="68"/>
    <cellStyle name="Обычный 2 17 5" xfId="69"/>
    <cellStyle name="Обычный 2 17 6" xfId="70"/>
    <cellStyle name="Обычный 2 18" xfId="14"/>
    <cellStyle name="Обычный 2 19" xfId="15"/>
    <cellStyle name="Обычный 2 19 2" xfId="16"/>
    <cellStyle name="Обычный 2 19 3" xfId="17"/>
    <cellStyle name="Обычный 2 19 4" xfId="71"/>
    <cellStyle name="Обычный 2 19 5" xfId="72"/>
    <cellStyle name="Обычный 2 19 6" xfId="73"/>
    <cellStyle name="Обычный 2 19 7" xfId="74"/>
    <cellStyle name="Обычный 2 2" xfId="18"/>
    <cellStyle name="Обычный 2 2 2" xfId="75"/>
    <cellStyle name="Обычный 2 20" xfId="19"/>
    <cellStyle name="Обычный 2 21" xfId="20"/>
    <cellStyle name="Обычный 2 22" xfId="21"/>
    <cellStyle name="Обычный 2 22 2" xfId="76"/>
    <cellStyle name="Обычный 2 22 3" xfId="77"/>
    <cellStyle name="Обычный 2 22 4" xfId="78"/>
    <cellStyle name="Обычный 2 22 5" xfId="79"/>
    <cellStyle name="Обычный 2 23" xfId="22"/>
    <cellStyle name="Обычный 2 23 2" xfId="80"/>
    <cellStyle name="Обычный 2 23 3" xfId="81"/>
    <cellStyle name="Обычный 2 23 4" xfId="82"/>
    <cellStyle name="Обычный 2 23 5" xfId="83"/>
    <cellStyle name="Обычный 2 24" xfId="23"/>
    <cellStyle name="Обычный 2 24 2" xfId="84"/>
    <cellStyle name="Обычный 2 24 3" xfId="85"/>
    <cellStyle name="Обычный 2 24 4" xfId="63"/>
    <cellStyle name="Обычный 2 25" xfId="60"/>
    <cellStyle name="Обычный 2 25 2" xfId="86"/>
    <cellStyle name="Обычный 2 26" xfId="87"/>
    <cellStyle name="Обычный 2 27" xfId="88"/>
    <cellStyle name="Обычный 2 28" xfId="89"/>
    <cellStyle name="Обычный 2 29" xfId="90"/>
    <cellStyle name="Обычный 2 3" xfId="24"/>
    <cellStyle name="Обычный 2 3 2" xfId="25"/>
    <cellStyle name="Обычный 2 30" xfId="91"/>
    <cellStyle name="Обычный 2 31" xfId="92"/>
    <cellStyle name="Обычный 2 32" xfId="146"/>
    <cellStyle name="Обычный 2 4" xfId="26"/>
    <cellStyle name="Обычный 2 4 2" xfId="27"/>
    <cellStyle name="Обычный 2 5" xfId="28"/>
    <cellStyle name="Обычный 2 5 2" xfId="29"/>
    <cellStyle name="Обычный 2 6" xfId="30"/>
    <cellStyle name="Обычный 2 6 2" xfId="31"/>
    <cellStyle name="Обычный 2 7" xfId="32"/>
    <cellStyle name="Обычный 2 7 2" xfId="93"/>
    <cellStyle name="Обычный 2 8" xfId="33"/>
    <cellStyle name="Обычный 2 9" xfId="34"/>
    <cellStyle name="Обычный 3" xfId="35"/>
    <cellStyle name="Обычный 3 10" xfId="148"/>
    <cellStyle name="Обычный 3 2" xfId="36"/>
    <cellStyle name="Обычный 3 2 2" xfId="37"/>
    <cellStyle name="Обычный 3 2 3" xfId="38"/>
    <cellStyle name="Обычный 3 2 4" xfId="39"/>
    <cellStyle name="Обычный 3 2 5" xfId="94"/>
    <cellStyle name="Обычный 3 2 6" xfId="95"/>
    <cellStyle name="Обычный 3 2 7" xfId="96"/>
    <cellStyle name="Обычный 3 2 8" xfId="97"/>
    <cellStyle name="Обычный 3 2 9" xfId="149"/>
    <cellStyle name="Обычный 3 3" xfId="40"/>
    <cellStyle name="Обычный 3 3 2" xfId="98"/>
    <cellStyle name="Обычный 3 3 3" xfId="99"/>
    <cellStyle name="Обычный 3 3 4" xfId="100"/>
    <cellStyle name="Обычный 3 3 5" xfId="101"/>
    <cellStyle name="Обычный 3 4" xfId="41"/>
    <cellStyle name="Обычный 3 4 2" xfId="102"/>
    <cellStyle name="Обычный 3 4 3" xfId="103"/>
    <cellStyle name="Обычный 3 4 4" xfId="104"/>
    <cellStyle name="Обычный 3 4 5" xfId="105"/>
    <cellStyle name="Обычный 3 5" xfId="42"/>
    <cellStyle name="Обычный 3 5 2" xfId="43"/>
    <cellStyle name="Обычный 3 5 2 2" xfId="62"/>
    <cellStyle name="Обычный 3 5 3" xfId="106"/>
    <cellStyle name="Обычный 3 5 4" xfId="107"/>
    <cellStyle name="Обычный 3 5 5" xfId="108"/>
    <cellStyle name="Обычный 3 6" xfId="109"/>
    <cellStyle name="Обычный 3 7" xfId="110"/>
    <cellStyle name="Обычный 3 8" xfId="111"/>
    <cellStyle name="Обычный 3 9" xfId="112"/>
    <cellStyle name="Обычный 4" xfId="44"/>
    <cellStyle name="Обычный 4 2" xfId="45"/>
    <cellStyle name="Обычный 4 2 2" xfId="113"/>
    <cellStyle name="Обычный 4 2 3" xfId="114"/>
    <cellStyle name="Обычный 4 2 4" xfId="115"/>
    <cellStyle name="Обычный 4 2 5" xfId="116"/>
    <cellStyle name="Обычный 4 3" xfId="117"/>
    <cellStyle name="Обычный 4 4" xfId="118"/>
    <cellStyle name="Обычный 4 5" xfId="119"/>
    <cellStyle name="Обычный 4 6" xfId="120"/>
    <cellStyle name="Обычный 5" xfId="46"/>
    <cellStyle name="Обычный 5 2" xfId="121"/>
    <cellStyle name="Обычный 5 3" xfId="122"/>
    <cellStyle name="Обычный 5 4" xfId="123"/>
    <cellStyle name="Обычный 5 5" xfId="124"/>
    <cellStyle name="Обычный 6" xfId="47"/>
    <cellStyle name="Обычный 6 2" xfId="125"/>
    <cellStyle name="Обычный 6 3" xfId="126"/>
    <cellStyle name="Обычный 6 4" xfId="127"/>
    <cellStyle name="Обычный 6 5" xfId="128"/>
    <cellStyle name="Обычный 7" xfId="48"/>
    <cellStyle name="Обычный 7 2" xfId="49"/>
    <cellStyle name="Обычный 7 3" xfId="50"/>
    <cellStyle name="Обычный 7 3 2" xfId="51"/>
    <cellStyle name="Обычный 7 3 3" xfId="61"/>
    <cellStyle name="Обычный 7 4" xfId="52"/>
    <cellStyle name="Обычный 7 5" xfId="129"/>
    <cellStyle name="Обычный 7 6" xfId="130"/>
    <cellStyle name="Обычный 7 7" xfId="131"/>
    <cellStyle name="Обычный 7 8" xfId="132"/>
    <cellStyle name="Обычный 8" xfId="53"/>
    <cellStyle name="Обычный 8 2" xfId="54"/>
    <cellStyle name="Обычный 8 2 2" xfId="55"/>
    <cellStyle name="Обычный 8 2 3" xfId="56"/>
    <cellStyle name="Обычный 8 2 4" xfId="133"/>
    <cellStyle name="Обычный 8 2 5" xfId="134"/>
    <cellStyle name="Обычный 8 2 6" xfId="135"/>
    <cellStyle name="Обычный 8 2 7" xfId="136"/>
    <cellStyle name="Обычный 8 3" xfId="57"/>
    <cellStyle name="Обычный 8 3 2" xfId="58"/>
    <cellStyle name="Обычный 8 3 2 2" xfId="64"/>
    <cellStyle name="Обычный 8 4" xfId="137"/>
    <cellStyle name="Обычный 8 5" xfId="138"/>
    <cellStyle name="Обычный 8 6" xfId="139"/>
    <cellStyle name="Обычный 8 7" xfId="140"/>
    <cellStyle name="Обычный 9" xfId="147"/>
    <cellStyle name="Финансовый 2" xfId="59"/>
    <cellStyle name="Финансовый 2 2" xfId="141"/>
    <cellStyle name="Финансовый 2 3" xfId="142"/>
    <cellStyle name="Финансовый 2 4" xfId="143"/>
    <cellStyle name="Финансовый 2 5" xfId="144"/>
    <cellStyle name="Финансовый 2 6" xfId="1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04"/>
  <sheetViews>
    <sheetView tabSelected="1" zoomScale="90" zoomScaleNormal="100" workbookViewId="0">
      <selection activeCell="B46" sqref="B46"/>
    </sheetView>
  </sheetViews>
  <sheetFormatPr defaultRowHeight="13.2"/>
  <cols>
    <col min="1" max="1" width="28.6640625" style="5" customWidth="1"/>
    <col min="2" max="2" width="58" style="5" customWidth="1"/>
    <col min="3" max="3" width="15.44140625" style="4" customWidth="1"/>
    <col min="4" max="4" width="15.33203125" style="4" customWidth="1"/>
    <col min="5" max="5" width="14.44140625" style="4" customWidth="1"/>
    <col min="6" max="6" width="0.33203125" style="4" hidden="1" customWidth="1"/>
    <col min="7" max="7" width="21.33203125" style="88" hidden="1" customWidth="1"/>
    <col min="8" max="8" width="21.33203125" style="89" hidden="1" customWidth="1"/>
    <col min="9" max="9" width="10.5546875" style="4" customWidth="1"/>
    <col min="10" max="10" width="12.44140625" style="4" customWidth="1"/>
    <col min="11" max="11" width="22" style="4" customWidth="1"/>
    <col min="12" max="13" width="9.109375" style="4"/>
    <col min="14" max="256" width="9.109375" style="5"/>
    <col min="257" max="257" width="28.6640625" style="5" customWidth="1"/>
    <col min="258" max="258" width="58" style="5" customWidth="1"/>
    <col min="259" max="259" width="15.44140625" style="5" customWidth="1"/>
    <col min="260" max="260" width="15.33203125" style="5" customWidth="1"/>
    <col min="261" max="261" width="14.44140625" style="5" customWidth="1"/>
    <col min="262" max="264" width="0" style="5" hidden="1" customWidth="1"/>
    <col min="265" max="265" width="10.5546875" style="5" customWidth="1"/>
    <col min="266" max="266" width="12.44140625" style="5" customWidth="1"/>
    <col min="267" max="267" width="22" style="5" customWidth="1"/>
    <col min="268" max="512" width="9.109375" style="5"/>
    <col min="513" max="513" width="28.6640625" style="5" customWidth="1"/>
    <col min="514" max="514" width="58" style="5" customWidth="1"/>
    <col min="515" max="515" width="15.44140625" style="5" customWidth="1"/>
    <col min="516" max="516" width="15.33203125" style="5" customWidth="1"/>
    <col min="517" max="517" width="14.44140625" style="5" customWidth="1"/>
    <col min="518" max="520" width="0" style="5" hidden="1" customWidth="1"/>
    <col min="521" max="521" width="10.5546875" style="5" customWidth="1"/>
    <col min="522" max="522" width="12.44140625" style="5" customWidth="1"/>
    <col min="523" max="523" width="22" style="5" customWidth="1"/>
    <col min="524" max="768" width="9.109375" style="5"/>
    <col min="769" max="769" width="28.6640625" style="5" customWidth="1"/>
    <col min="770" max="770" width="58" style="5" customWidth="1"/>
    <col min="771" max="771" width="15.44140625" style="5" customWidth="1"/>
    <col min="772" max="772" width="15.33203125" style="5" customWidth="1"/>
    <col min="773" max="773" width="14.44140625" style="5" customWidth="1"/>
    <col min="774" max="776" width="0" style="5" hidden="1" customWidth="1"/>
    <col min="777" max="777" width="10.5546875" style="5" customWidth="1"/>
    <col min="778" max="778" width="12.44140625" style="5" customWidth="1"/>
    <col min="779" max="779" width="22" style="5" customWidth="1"/>
    <col min="780" max="1024" width="9.109375" style="5"/>
    <col min="1025" max="1025" width="28.6640625" style="5" customWidth="1"/>
    <col min="1026" max="1026" width="58" style="5" customWidth="1"/>
    <col min="1027" max="1027" width="15.44140625" style="5" customWidth="1"/>
    <col min="1028" max="1028" width="15.33203125" style="5" customWidth="1"/>
    <col min="1029" max="1029" width="14.44140625" style="5" customWidth="1"/>
    <col min="1030" max="1032" width="0" style="5" hidden="1" customWidth="1"/>
    <col min="1033" max="1033" width="10.5546875" style="5" customWidth="1"/>
    <col min="1034" max="1034" width="12.44140625" style="5" customWidth="1"/>
    <col min="1035" max="1035" width="22" style="5" customWidth="1"/>
    <col min="1036" max="1280" width="9.109375" style="5"/>
    <col min="1281" max="1281" width="28.6640625" style="5" customWidth="1"/>
    <col min="1282" max="1282" width="58" style="5" customWidth="1"/>
    <col min="1283" max="1283" width="15.44140625" style="5" customWidth="1"/>
    <col min="1284" max="1284" width="15.33203125" style="5" customWidth="1"/>
    <col min="1285" max="1285" width="14.44140625" style="5" customWidth="1"/>
    <col min="1286" max="1288" width="0" style="5" hidden="1" customWidth="1"/>
    <col min="1289" max="1289" width="10.5546875" style="5" customWidth="1"/>
    <col min="1290" max="1290" width="12.44140625" style="5" customWidth="1"/>
    <col min="1291" max="1291" width="22" style="5" customWidth="1"/>
    <col min="1292" max="1536" width="9.109375" style="5"/>
    <col min="1537" max="1537" width="28.6640625" style="5" customWidth="1"/>
    <col min="1538" max="1538" width="58" style="5" customWidth="1"/>
    <col min="1539" max="1539" width="15.44140625" style="5" customWidth="1"/>
    <col min="1540" max="1540" width="15.33203125" style="5" customWidth="1"/>
    <col min="1541" max="1541" width="14.44140625" style="5" customWidth="1"/>
    <col min="1542" max="1544" width="0" style="5" hidden="1" customWidth="1"/>
    <col min="1545" max="1545" width="10.5546875" style="5" customWidth="1"/>
    <col min="1546" max="1546" width="12.44140625" style="5" customWidth="1"/>
    <col min="1547" max="1547" width="22" style="5" customWidth="1"/>
    <col min="1548" max="1792" width="9.109375" style="5"/>
    <col min="1793" max="1793" width="28.6640625" style="5" customWidth="1"/>
    <col min="1794" max="1794" width="58" style="5" customWidth="1"/>
    <col min="1795" max="1795" width="15.44140625" style="5" customWidth="1"/>
    <col min="1796" max="1796" width="15.33203125" style="5" customWidth="1"/>
    <col min="1797" max="1797" width="14.44140625" style="5" customWidth="1"/>
    <col min="1798" max="1800" width="0" style="5" hidden="1" customWidth="1"/>
    <col min="1801" max="1801" width="10.5546875" style="5" customWidth="1"/>
    <col min="1802" max="1802" width="12.44140625" style="5" customWidth="1"/>
    <col min="1803" max="1803" width="22" style="5" customWidth="1"/>
    <col min="1804" max="2048" width="9.109375" style="5"/>
    <col min="2049" max="2049" width="28.6640625" style="5" customWidth="1"/>
    <col min="2050" max="2050" width="58" style="5" customWidth="1"/>
    <col min="2051" max="2051" width="15.44140625" style="5" customWidth="1"/>
    <col min="2052" max="2052" width="15.33203125" style="5" customWidth="1"/>
    <col min="2053" max="2053" width="14.44140625" style="5" customWidth="1"/>
    <col min="2054" max="2056" width="0" style="5" hidden="1" customWidth="1"/>
    <col min="2057" max="2057" width="10.5546875" style="5" customWidth="1"/>
    <col min="2058" max="2058" width="12.44140625" style="5" customWidth="1"/>
    <col min="2059" max="2059" width="22" style="5" customWidth="1"/>
    <col min="2060" max="2304" width="9.109375" style="5"/>
    <col min="2305" max="2305" width="28.6640625" style="5" customWidth="1"/>
    <col min="2306" max="2306" width="58" style="5" customWidth="1"/>
    <col min="2307" max="2307" width="15.44140625" style="5" customWidth="1"/>
    <col min="2308" max="2308" width="15.33203125" style="5" customWidth="1"/>
    <col min="2309" max="2309" width="14.44140625" style="5" customWidth="1"/>
    <col min="2310" max="2312" width="0" style="5" hidden="1" customWidth="1"/>
    <col min="2313" max="2313" width="10.5546875" style="5" customWidth="1"/>
    <col min="2314" max="2314" width="12.44140625" style="5" customWidth="1"/>
    <col min="2315" max="2315" width="22" style="5" customWidth="1"/>
    <col min="2316" max="2560" width="9.109375" style="5"/>
    <col min="2561" max="2561" width="28.6640625" style="5" customWidth="1"/>
    <col min="2562" max="2562" width="58" style="5" customWidth="1"/>
    <col min="2563" max="2563" width="15.44140625" style="5" customWidth="1"/>
    <col min="2564" max="2564" width="15.33203125" style="5" customWidth="1"/>
    <col min="2565" max="2565" width="14.44140625" style="5" customWidth="1"/>
    <col min="2566" max="2568" width="0" style="5" hidden="1" customWidth="1"/>
    <col min="2569" max="2569" width="10.5546875" style="5" customWidth="1"/>
    <col min="2570" max="2570" width="12.44140625" style="5" customWidth="1"/>
    <col min="2571" max="2571" width="22" style="5" customWidth="1"/>
    <col min="2572" max="2816" width="9.109375" style="5"/>
    <col min="2817" max="2817" width="28.6640625" style="5" customWidth="1"/>
    <col min="2818" max="2818" width="58" style="5" customWidth="1"/>
    <col min="2819" max="2819" width="15.44140625" style="5" customWidth="1"/>
    <col min="2820" max="2820" width="15.33203125" style="5" customWidth="1"/>
    <col min="2821" max="2821" width="14.44140625" style="5" customWidth="1"/>
    <col min="2822" max="2824" width="0" style="5" hidden="1" customWidth="1"/>
    <col min="2825" max="2825" width="10.5546875" style="5" customWidth="1"/>
    <col min="2826" max="2826" width="12.44140625" style="5" customWidth="1"/>
    <col min="2827" max="2827" width="22" style="5" customWidth="1"/>
    <col min="2828" max="3072" width="9.109375" style="5"/>
    <col min="3073" max="3073" width="28.6640625" style="5" customWidth="1"/>
    <col min="3074" max="3074" width="58" style="5" customWidth="1"/>
    <col min="3075" max="3075" width="15.44140625" style="5" customWidth="1"/>
    <col min="3076" max="3076" width="15.33203125" style="5" customWidth="1"/>
    <col min="3077" max="3077" width="14.44140625" style="5" customWidth="1"/>
    <col min="3078" max="3080" width="0" style="5" hidden="1" customWidth="1"/>
    <col min="3081" max="3081" width="10.5546875" style="5" customWidth="1"/>
    <col min="3082" max="3082" width="12.44140625" style="5" customWidth="1"/>
    <col min="3083" max="3083" width="22" style="5" customWidth="1"/>
    <col min="3084" max="3328" width="9.109375" style="5"/>
    <col min="3329" max="3329" width="28.6640625" style="5" customWidth="1"/>
    <col min="3330" max="3330" width="58" style="5" customWidth="1"/>
    <col min="3331" max="3331" width="15.44140625" style="5" customWidth="1"/>
    <col min="3332" max="3332" width="15.33203125" style="5" customWidth="1"/>
    <col min="3333" max="3333" width="14.44140625" style="5" customWidth="1"/>
    <col min="3334" max="3336" width="0" style="5" hidden="1" customWidth="1"/>
    <col min="3337" max="3337" width="10.5546875" style="5" customWidth="1"/>
    <col min="3338" max="3338" width="12.44140625" style="5" customWidth="1"/>
    <col min="3339" max="3339" width="22" style="5" customWidth="1"/>
    <col min="3340" max="3584" width="9.109375" style="5"/>
    <col min="3585" max="3585" width="28.6640625" style="5" customWidth="1"/>
    <col min="3586" max="3586" width="58" style="5" customWidth="1"/>
    <col min="3587" max="3587" width="15.44140625" style="5" customWidth="1"/>
    <col min="3588" max="3588" width="15.33203125" style="5" customWidth="1"/>
    <col min="3589" max="3589" width="14.44140625" style="5" customWidth="1"/>
    <col min="3590" max="3592" width="0" style="5" hidden="1" customWidth="1"/>
    <col min="3593" max="3593" width="10.5546875" style="5" customWidth="1"/>
    <col min="3594" max="3594" width="12.44140625" style="5" customWidth="1"/>
    <col min="3595" max="3595" width="22" style="5" customWidth="1"/>
    <col min="3596" max="3840" width="9.109375" style="5"/>
    <col min="3841" max="3841" width="28.6640625" style="5" customWidth="1"/>
    <col min="3842" max="3842" width="58" style="5" customWidth="1"/>
    <col min="3843" max="3843" width="15.44140625" style="5" customWidth="1"/>
    <col min="3844" max="3844" width="15.33203125" style="5" customWidth="1"/>
    <col min="3845" max="3845" width="14.44140625" style="5" customWidth="1"/>
    <col min="3846" max="3848" width="0" style="5" hidden="1" customWidth="1"/>
    <col min="3849" max="3849" width="10.5546875" style="5" customWidth="1"/>
    <col min="3850" max="3850" width="12.44140625" style="5" customWidth="1"/>
    <col min="3851" max="3851" width="22" style="5" customWidth="1"/>
    <col min="3852" max="4096" width="9.109375" style="5"/>
    <col min="4097" max="4097" width="28.6640625" style="5" customWidth="1"/>
    <col min="4098" max="4098" width="58" style="5" customWidth="1"/>
    <col min="4099" max="4099" width="15.44140625" style="5" customWidth="1"/>
    <col min="4100" max="4100" width="15.33203125" style="5" customWidth="1"/>
    <col min="4101" max="4101" width="14.44140625" style="5" customWidth="1"/>
    <col min="4102" max="4104" width="0" style="5" hidden="1" customWidth="1"/>
    <col min="4105" max="4105" width="10.5546875" style="5" customWidth="1"/>
    <col min="4106" max="4106" width="12.44140625" style="5" customWidth="1"/>
    <col min="4107" max="4107" width="22" style="5" customWidth="1"/>
    <col min="4108" max="4352" width="9.109375" style="5"/>
    <col min="4353" max="4353" width="28.6640625" style="5" customWidth="1"/>
    <col min="4354" max="4354" width="58" style="5" customWidth="1"/>
    <col min="4355" max="4355" width="15.44140625" style="5" customWidth="1"/>
    <col min="4356" max="4356" width="15.33203125" style="5" customWidth="1"/>
    <col min="4357" max="4357" width="14.44140625" style="5" customWidth="1"/>
    <col min="4358" max="4360" width="0" style="5" hidden="1" customWidth="1"/>
    <col min="4361" max="4361" width="10.5546875" style="5" customWidth="1"/>
    <col min="4362" max="4362" width="12.44140625" style="5" customWidth="1"/>
    <col min="4363" max="4363" width="22" style="5" customWidth="1"/>
    <col min="4364" max="4608" width="9.109375" style="5"/>
    <col min="4609" max="4609" width="28.6640625" style="5" customWidth="1"/>
    <col min="4610" max="4610" width="58" style="5" customWidth="1"/>
    <col min="4611" max="4611" width="15.44140625" style="5" customWidth="1"/>
    <col min="4612" max="4612" width="15.33203125" style="5" customWidth="1"/>
    <col min="4613" max="4613" width="14.44140625" style="5" customWidth="1"/>
    <col min="4614" max="4616" width="0" style="5" hidden="1" customWidth="1"/>
    <col min="4617" max="4617" width="10.5546875" style="5" customWidth="1"/>
    <col min="4618" max="4618" width="12.44140625" style="5" customWidth="1"/>
    <col min="4619" max="4619" width="22" style="5" customWidth="1"/>
    <col min="4620" max="4864" width="9.109375" style="5"/>
    <col min="4865" max="4865" width="28.6640625" style="5" customWidth="1"/>
    <col min="4866" max="4866" width="58" style="5" customWidth="1"/>
    <col min="4867" max="4867" width="15.44140625" style="5" customWidth="1"/>
    <col min="4868" max="4868" width="15.33203125" style="5" customWidth="1"/>
    <col min="4869" max="4869" width="14.44140625" style="5" customWidth="1"/>
    <col min="4870" max="4872" width="0" style="5" hidden="1" customWidth="1"/>
    <col min="4873" max="4873" width="10.5546875" style="5" customWidth="1"/>
    <col min="4874" max="4874" width="12.44140625" style="5" customWidth="1"/>
    <col min="4875" max="4875" width="22" style="5" customWidth="1"/>
    <col min="4876" max="5120" width="9.109375" style="5"/>
    <col min="5121" max="5121" width="28.6640625" style="5" customWidth="1"/>
    <col min="5122" max="5122" width="58" style="5" customWidth="1"/>
    <col min="5123" max="5123" width="15.44140625" style="5" customWidth="1"/>
    <col min="5124" max="5124" width="15.33203125" style="5" customWidth="1"/>
    <col min="5125" max="5125" width="14.44140625" style="5" customWidth="1"/>
    <col min="5126" max="5128" width="0" style="5" hidden="1" customWidth="1"/>
    <col min="5129" max="5129" width="10.5546875" style="5" customWidth="1"/>
    <col min="5130" max="5130" width="12.44140625" style="5" customWidth="1"/>
    <col min="5131" max="5131" width="22" style="5" customWidth="1"/>
    <col min="5132" max="5376" width="9.109375" style="5"/>
    <col min="5377" max="5377" width="28.6640625" style="5" customWidth="1"/>
    <col min="5378" max="5378" width="58" style="5" customWidth="1"/>
    <col min="5379" max="5379" width="15.44140625" style="5" customWidth="1"/>
    <col min="5380" max="5380" width="15.33203125" style="5" customWidth="1"/>
    <col min="5381" max="5381" width="14.44140625" style="5" customWidth="1"/>
    <col min="5382" max="5384" width="0" style="5" hidden="1" customWidth="1"/>
    <col min="5385" max="5385" width="10.5546875" style="5" customWidth="1"/>
    <col min="5386" max="5386" width="12.44140625" style="5" customWidth="1"/>
    <col min="5387" max="5387" width="22" style="5" customWidth="1"/>
    <col min="5388" max="5632" width="9.109375" style="5"/>
    <col min="5633" max="5633" width="28.6640625" style="5" customWidth="1"/>
    <col min="5634" max="5634" width="58" style="5" customWidth="1"/>
    <col min="5635" max="5635" width="15.44140625" style="5" customWidth="1"/>
    <col min="5636" max="5636" width="15.33203125" style="5" customWidth="1"/>
    <col min="5637" max="5637" width="14.44140625" style="5" customWidth="1"/>
    <col min="5638" max="5640" width="0" style="5" hidden="1" customWidth="1"/>
    <col min="5641" max="5641" width="10.5546875" style="5" customWidth="1"/>
    <col min="5642" max="5642" width="12.44140625" style="5" customWidth="1"/>
    <col min="5643" max="5643" width="22" style="5" customWidth="1"/>
    <col min="5644" max="5888" width="9.109375" style="5"/>
    <col min="5889" max="5889" width="28.6640625" style="5" customWidth="1"/>
    <col min="5890" max="5890" width="58" style="5" customWidth="1"/>
    <col min="5891" max="5891" width="15.44140625" style="5" customWidth="1"/>
    <col min="5892" max="5892" width="15.33203125" style="5" customWidth="1"/>
    <col min="5893" max="5893" width="14.44140625" style="5" customWidth="1"/>
    <col min="5894" max="5896" width="0" style="5" hidden="1" customWidth="1"/>
    <col min="5897" max="5897" width="10.5546875" style="5" customWidth="1"/>
    <col min="5898" max="5898" width="12.44140625" style="5" customWidth="1"/>
    <col min="5899" max="5899" width="22" style="5" customWidth="1"/>
    <col min="5900" max="6144" width="9.109375" style="5"/>
    <col min="6145" max="6145" width="28.6640625" style="5" customWidth="1"/>
    <col min="6146" max="6146" width="58" style="5" customWidth="1"/>
    <col min="6147" max="6147" width="15.44140625" style="5" customWidth="1"/>
    <col min="6148" max="6148" width="15.33203125" style="5" customWidth="1"/>
    <col min="6149" max="6149" width="14.44140625" style="5" customWidth="1"/>
    <col min="6150" max="6152" width="0" style="5" hidden="1" customWidth="1"/>
    <col min="6153" max="6153" width="10.5546875" style="5" customWidth="1"/>
    <col min="6154" max="6154" width="12.44140625" style="5" customWidth="1"/>
    <col min="6155" max="6155" width="22" style="5" customWidth="1"/>
    <col min="6156" max="6400" width="9.109375" style="5"/>
    <col min="6401" max="6401" width="28.6640625" style="5" customWidth="1"/>
    <col min="6402" max="6402" width="58" style="5" customWidth="1"/>
    <col min="6403" max="6403" width="15.44140625" style="5" customWidth="1"/>
    <col min="6404" max="6404" width="15.33203125" style="5" customWidth="1"/>
    <col min="6405" max="6405" width="14.44140625" style="5" customWidth="1"/>
    <col min="6406" max="6408" width="0" style="5" hidden="1" customWidth="1"/>
    <col min="6409" max="6409" width="10.5546875" style="5" customWidth="1"/>
    <col min="6410" max="6410" width="12.44140625" style="5" customWidth="1"/>
    <col min="6411" max="6411" width="22" style="5" customWidth="1"/>
    <col min="6412" max="6656" width="9.109375" style="5"/>
    <col min="6657" max="6657" width="28.6640625" style="5" customWidth="1"/>
    <col min="6658" max="6658" width="58" style="5" customWidth="1"/>
    <col min="6659" max="6659" width="15.44140625" style="5" customWidth="1"/>
    <col min="6660" max="6660" width="15.33203125" style="5" customWidth="1"/>
    <col min="6661" max="6661" width="14.44140625" style="5" customWidth="1"/>
    <col min="6662" max="6664" width="0" style="5" hidden="1" customWidth="1"/>
    <col min="6665" max="6665" width="10.5546875" style="5" customWidth="1"/>
    <col min="6666" max="6666" width="12.44140625" style="5" customWidth="1"/>
    <col min="6667" max="6667" width="22" style="5" customWidth="1"/>
    <col min="6668" max="6912" width="9.109375" style="5"/>
    <col min="6913" max="6913" width="28.6640625" style="5" customWidth="1"/>
    <col min="6914" max="6914" width="58" style="5" customWidth="1"/>
    <col min="6915" max="6915" width="15.44140625" style="5" customWidth="1"/>
    <col min="6916" max="6916" width="15.33203125" style="5" customWidth="1"/>
    <col min="6917" max="6917" width="14.44140625" style="5" customWidth="1"/>
    <col min="6918" max="6920" width="0" style="5" hidden="1" customWidth="1"/>
    <col min="6921" max="6921" width="10.5546875" style="5" customWidth="1"/>
    <col min="6922" max="6922" width="12.44140625" style="5" customWidth="1"/>
    <col min="6923" max="6923" width="22" style="5" customWidth="1"/>
    <col min="6924" max="7168" width="9.109375" style="5"/>
    <col min="7169" max="7169" width="28.6640625" style="5" customWidth="1"/>
    <col min="7170" max="7170" width="58" style="5" customWidth="1"/>
    <col min="7171" max="7171" width="15.44140625" style="5" customWidth="1"/>
    <col min="7172" max="7172" width="15.33203125" style="5" customWidth="1"/>
    <col min="7173" max="7173" width="14.44140625" style="5" customWidth="1"/>
    <col min="7174" max="7176" width="0" style="5" hidden="1" customWidth="1"/>
    <col min="7177" max="7177" width="10.5546875" style="5" customWidth="1"/>
    <col min="7178" max="7178" width="12.44140625" style="5" customWidth="1"/>
    <col min="7179" max="7179" width="22" style="5" customWidth="1"/>
    <col min="7180" max="7424" width="9.109375" style="5"/>
    <col min="7425" max="7425" width="28.6640625" style="5" customWidth="1"/>
    <col min="7426" max="7426" width="58" style="5" customWidth="1"/>
    <col min="7427" max="7427" width="15.44140625" style="5" customWidth="1"/>
    <col min="7428" max="7428" width="15.33203125" style="5" customWidth="1"/>
    <col min="7429" max="7429" width="14.44140625" style="5" customWidth="1"/>
    <col min="7430" max="7432" width="0" style="5" hidden="1" customWidth="1"/>
    <col min="7433" max="7433" width="10.5546875" style="5" customWidth="1"/>
    <col min="7434" max="7434" width="12.44140625" style="5" customWidth="1"/>
    <col min="7435" max="7435" width="22" style="5" customWidth="1"/>
    <col min="7436" max="7680" width="9.109375" style="5"/>
    <col min="7681" max="7681" width="28.6640625" style="5" customWidth="1"/>
    <col min="7682" max="7682" width="58" style="5" customWidth="1"/>
    <col min="7683" max="7683" width="15.44140625" style="5" customWidth="1"/>
    <col min="7684" max="7684" width="15.33203125" style="5" customWidth="1"/>
    <col min="7685" max="7685" width="14.44140625" style="5" customWidth="1"/>
    <col min="7686" max="7688" width="0" style="5" hidden="1" customWidth="1"/>
    <col min="7689" max="7689" width="10.5546875" style="5" customWidth="1"/>
    <col min="7690" max="7690" width="12.44140625" style="5" customWidth="1"/>
    <col min="7691" max="7691" width="22" style="5" customWidth="1"/>
    <col min="7692" max="7936" width="9.109375" style="5"/>
    <col min="7937" max="7937" width="28.6640625" style="5" customWidth="1"/>
    <col min="7938" max="7938" width="58" style="5" customWidth="1"/>
    <col min="7939" max="7939" width="15.44140625" style="5" customWidth="1"/>
    <col min="7940" max="7940" width="15.33203125" style="5" customWidth="1"/>
    <col min="7941" max="7941" width="14.44140625" style="5" customWidth="1"/>
    <col min="7942" max="7944" width="0" style="5" hidden="1" customWidth="1"/>
    <col min="7945" max="7945" width="10.5546875" style="5" customWidth="1"/>
    <col min="7946" max="7946" width="12.44140625" style="5" customWidth="1"/>
    <col min="7947" max="7947" width="22" style="5" customWidth="1"/>
    <col min="7948" max="8192" width="9.109375" style="5"/>
    <col min="8193" max="8193" width="28.6640625" style="5" customWidth="1"/>
    <col min="8194" max="8194" width="58" style="5" customWidth="1"/>
    <col min="8195" max="8195" width="15.44140625" style="5" customWidth="1"/>
    <col min="8196" max="8196" width="15.33203125" style="5" customWidth="1"/>
    <col min="8197" max="8197" width="14.44140625" style="5" customWidth="1"/>
    <col min="8198" max="8200" width="0" style="5" hidden="1" customWidth="1"/>
    <col min="8201" max="8201" width="10.5546875" style="5" customWidth="1"/>
    <col min="8202" max="8202" width="12.44140625" style="5" customWidth="1"/>
    <col min="8203" max="8203" width="22" style="5" customWidth="1"/>
    <col min="8204" max="8448" width="9.109375" style="5"/>
    <col min="8449" max="8449" width="28.6640625" style="5" customWidth="1"/>
    <col min="8450" max="8450" width="58" style="5" customWidth="1"/>
    <col min="8451" max="8451" width="15.44140625" style="5" customWidth="1"/>
    <col min="8452" max="8452" width="15.33203125" style="5" customWidth="1"/>
    <col min="8453" max="8453" width="14.44140625" style="5" customWidth="1"/>
    <col min="8454" max="8456" width="0" style="5" hidden="1" customWidth="1"/>
    <col min="8457" max="8457" width="10.5546875" style="5" customWidth="1"/>
    <col min="8458" max="8458" width="12.44140625" style="5" customWidth="1"/>
    <col min="8459" max="8459" width="22" style="5" customWidth="1"/>
    <col min="8460" max="8704" width="9.109375" style="5"/>
    <col min="8705" max="8705" width="28.6640625" style="5" customWidth="1"/>
    <col min="8706" max="8706" width="58" style="5" customWidth="1"/>
    <col min="8707" max="8707" width="15.44140625" style="5" customWidth="1"/>
    <col min="8708" max="8708" width="15.33203125" style="5" customWidth="1"/>
    <col min="8709" max="8709" width="14.44140625" style="5" customWidth="1"/>
    <col min="8710" max="8712" width="0" style="5" hidden="1" customWidth="1"/>
    <col min="8713" max="8713" width="10.5546875" style="5" customWidth="1"/>
    <col min="8714" max="8714" width="12.44140625" style="5" customWidth="1"/>
    <col min="8715" max="8715" width="22" style="5" customWidth="1"/>
    <col min="8716" max="8960" width="9.109375" style="5"/>
    <col min="8961" max="8961" width="28.6640625" style="5" customWidth="1"/>
    <col min="8962" max="8962" width="58" style="5" customWidth="1"/>
    <col min="8963" max="8963" width="15.44140625" style="5" customWidth="1"/>
    <col min="8964" max="8964" width="15.33203125" style="5" customWidth="1"/>
    <col min="8965" max="8965" width="14.44140625" style="5" customWidth="1"/>
    <col min="8966" max="8968" width="0" style="5" hidden="1" customWidth="1"/>
    <col min="8969" max="8969" width="10.5546875" style="5" customWidth="1"/>
    <col min="8970" max="8970" width="12.44140625" style="5" customWidth="1"/>
    <col min="8971" max="8971" width="22" style="5" customWidth="1"/>
    <col min="8972" max="9216" width="9.109375" style="5"/>
    <col min="9217" max="9217" width="28.6640625" style="5" customWidth="1"/>
    <col min="9218" max="9218" width="58" style="5" customWidth="1"/>
    <col min="9219" max="9219" width="15.44140625" style="5" customWidth="1"/>
    <col min="9220" max="9220" width="15.33203125" style="5" customWidth="1"/>
    <col min="9221" max="9221" width="14.44140625" style="5" customWidth="1"/>
    <col min="9222" max="9224" width="0" style="5" hidden="1" customWidth="1"/>
    <col min="9225" max="9225" width="10.5546875" style="5" customWidth="1"/>
    <col min="9226" max="9226" width="12.44140625" style="5" customWidth="1"/>
    <col min="9227" max="9227" width="22" style="5" customWidth="1"/>
    <col min="9228" max="9472" width="9.109375" style="5"/>
    <col min="9473" max="9473" width="28.6640625" style="5" customWidth="1"/>
    <col min="9474" max="9474" width="58" style="5" customWidth="1"/>
    <col min="9475" max="9475" width="15.44140625" style="5" customWidth="1"/>
    <col min="9476" max="9476" width="15.33203125" style="5" customWidth="1"/>
    <col min="9477" max="9477" width="14.44140625" style="5" customWidth="1"/>
    <col min="9478" max="9480" width="0" style="5" hidden="1" customWidth="1"/>
    <col min="9481" max="9481" width="10.5546875" style="5" customWidth="1"/>
    <col min="9482" max="9482" width="12.44140625" style="5" customWidth="1"/>
    <col min="9483" max="9483" width="22" style="5" customWidth="1"/>
    <col min="9484" max="9728" width="9.109375" style="5"/>
    <col min="9729" max="9729" width="28.6640625" style="5" customWidth="1"/>
    <col min="9730" max="9730" width="58" style="5" customWidth="1"/>
    <col min="9731" max="9731" width="15.44140625" style="5" customWidth="1"/>
    <col min="9732" max="9732" width="15.33203125" style="5" customWidth="1"/>
    <col min="9733" max="9733" width="14.44140625" style="5" customWidth="1"/>
    <col min="9734" max="9736" width="0" style="5" hidden="1" customWidth="1"/>
    <col min="9737" max="9737" width="10.5546875" style="5" customWidth="1"/>
    <col min="9738" max="9738" width="12.44140625" style="5" customWidth="1"/>
    <col min="9739" max="9739" width="22" style="5" customWidth="1"/>
    <col min="9740" max="9984" width="9.109375" style="5"/>
    <col min="9985" max="9985" width="28.6640625" style="5" customWidth="1"/>
    <col min="9986" max="9986" width="58" style="5" customWidth="1"/>
    <col min="9987" max="9987" width="15.44140625" style="5" customWidth="1"/>
    <col min="9988" max="9988" width="15.33203125" style="5" customWidth="1"/>
    <col min="9989" max="9989" width="14.44140625" style="5" customWidth="1"/>
    <col min="9990" max="9992" width="0" style="5" hidden="1" customWidth="1"/>
    <col min="9993" max="9993" width="10.5546875" style="5" customWidth="1"/>
    <col min="9994" max="9994" width="12.44140625" style="5" customWidth="1"/>
    <col min="9995" max="9995" width="22" style="5" customWidth="1"/>
    <col min="9996" max="10240" width="9.109375" style="5"/>
    <col min="10241" max="10241" width="28.6640625" style="5" customWidth="1"/>
    <col min="10242" max="10242" width="58" style="5" customWidth="1"/>
    <col min="10243" max="10243" width="15.44140625" style="5" customWidth="1"/>
    <col min="10244" max="10244" width="15.33203125" style="5" customWidth="1"/>
    <col min="10245" max="10245" width="14.44140625" style="5" customWidth="1"/>
    <col min="10246" max="10248" width="0" style="5" hidden="1" customWidth="1"/>
    <col min="10249" max="10249" width="10.5546875" style="5" customWidth="1"/>
    <col min="10250" max="10250" width="12.44140625" style="5" customWidth="1"/>
    <col min="10251" max="10251" width="22" style="5" customWidth="1"/>
    <col min="10252" max="10496" width="9.109375" style="5"/>
    <col min="10497" max="10497" width="28.6640625" style="5" customWidth="1"/>
    <col min="10498" max="10498" width="58" style="5" customWidth="1"/>
    <col min="10499" max="10499" width="15.44140625" style="5" customWidth="1"/>
    <col min="10500" max="10500" width="15.33203125" style="5" customWidth="1"/>
    <col min="10501" max="10501" width="14.44140625" style="5" customWidth="1"/>
    <col min="10502" max="10504" width="0" style="5" hidden="1" customWidth="1"/>
    <col min="10505" max="10505" width="10.5546875" style="5" customWidth="1"/>
    <col min="10506" max="10506" width="12.44140625" style="5" customWidth="1"/>
    <col min="10507" max="10507" width="22" style="5" customWidth="1"/>
    <col min="10508" max="10752" width="9.109375" style="5"/>
    <col min="10753" max="10753" width="28.6640625" style="5" customWidth="1"/>
    <col min="10754" max="10754" width="58" style="5" customWidth="1"/>
    <col min="10755" max="10755" width="15.44140625" style="5" customWidth="1"/>
    <col min="10756" max="10756" width="15.33203125" style="5" customWidth="1"/>
    <col min="10757" max="10757" width="14.44140625" style="5" customWidth="1"/>
    <col min="10758" max="10760" width="0" style="5" hidden="1" customWidth="1"/>
    <col min="10761" max="10761" width="10.5546875" style="5" customWidth="1"/>
    <col min="10762" max="10762" width="12.44140625" style="5" customWidth="1"/>
    <col min="10763" max="10763" width="22" style="5" customWidth="1"/>
    <col min="10764" max="11008" width="9.109375" style="5"/>
    <col min="11009" max="11009" width="28.6640625" style="5" customWidth="1"/>
    <col min="11010" max="11010" width="58" style="5" customWidth="1"/>
    <col min="11011" max="11011" width="15.44140625" style="5" customWidth="1"/>
    <col min="11012" max="11012" width="15.33203125" style="5" customWidth="1"/>
    <col min="11013" max="11013" width="14.44140625" style="5" customWidth="1"/>
    <col min="11014" max="11016" width="0" style="5" hidden="1" customWidth="1"/>
    <col min="11017" max="11017" width="10.5546875" style="5" customWidth="1"/>
    <col min="11018" max="11018" width="12.44140625" style="5" customWidth="1"/>
    <col min="11019" max="11019" width="22" style="5" customWidth="1"/>
    <col min="11020" max="11264" width="9.109375" style="5"/>
    <col min="11265" max="11265" width="28.6640625" style="5" customWidth="1"/>
    <col min="11266" max="11266" width="58" style="5" customWidth="1"/>
    <col min="11267" max="11267" width="15.44140625" style="5" customWidth="1"/>
    <col min="11268" max="11268" width="15.33203125" style="5" customWidth="1"/>
    <col min="11269" max="11269" width="14.44140625" style="5" customWidth="1"/>
    <col min="11270" max="11272" width="0" style="5" hidden="1" customWidth="1"/>
    <col min="11273" max="11273" width="10.5546875" style="5" customWidth="1"/>
    <col min="11274" max="11274" width="12.44140625" style="5" customWidth="1"/>
    <col min="11275" max="11275" width="22" style="5" customWidth="1"/>
    <col min="11276" max="11520" width="9.109375" style="5"/>
    <col min="11521" max="11521" width="28.6640625" style="5" customWidth="1"/>
    <col min="11522" max="11522" width="58" style="5" customWidth="1"/>
    <col min="11523" max="11523" width="15.44140625" style="5" customWidth="1"/>
    <col min="11524" max="11524" width="15.33203125" style="5" customWidth="1"/>
    <col min="11525" max="11525" width="14.44140625" style="5" customWidth="1"/>
    <col min="11526" max="11528" width="0" style="5" hidden="1" customWidth="1"/>
    <col min="11529" max="11529" width="10.5546875" style="5" customWidth="1"/>
    <col min="11530" max="11530" width="12.44140625" style="5" customWidth="1"/>
    <col min="11531" max="11531" width="22" style="5" customWidth="1"/>
    <col min="11532" max="11776" width="9.109375" style="5"/>
    <col min="11777" max="11777" width="28.6640625" style="5" customWidth="1"/>
    <col min="11778" max="11778" width="58" style="5" customWidth="1"/>
    <col min="11779" max="11779" width="15.44140625" style="5" customWidth="1"/>
    <col min="11780" max="11780" width="15.33203125" style="5" customWidth="1"/>
    <col min="11781" max="11781" width="14.44140625" style="5" customWidth="1"/>
    <col min="11782" max="11784" width="0" style="5" hidden="1" customWidth="1"/>
    <col min="11785" max="11785" width="10.5546875" style="5" customWidth="1"/>
    <col min="11786" max="11786" width="12.44140625" style="5" customWidth="1"/>
    <col min="11787" max="11787" width="22" style="5" customWidth="1"/>
    <col min="11788" max="12032" width="9.109375" style="5"/>
    <col min="12033" max="12033" width="28.6640625" style="5" customWidth="1"/>
    <col min="12034" max="12034" width="58" style="5" customWidth="1"/>
    <col min="12035" max="12035" width="15.44140625" style="5" customWidth="1"/>
    <col min="12036" max="12036" width="15.33203125" style="5" customWidth="1"/>
    <col min="12037" max="12037" width="14.44140625" style="5" customWidth="1"/>
    <col min="12038" max="12040" width="0" style="5" hidden="1" customWidth="1"/>
    <col min="12041" max="12041" width="10.5546875" style="5" customWidth="1"/>
    <col min="12042" max="12042" width="12.44140625" style="5" customWidth="1"/>
    <col min="12043" max="12043" width="22" style="5" customWidth="1"/>
    <col min="12044" max="12288" width="9.109375" style="5"/>
    <col min="12289" max="12289" width="28.6640625" style="5" customWidth="1"/>
    <col min="12290" max="12290" width="58" style="5" customWidth="1"/>
    <col min="12291" max="12291" width="15.44140625" style="5" customWidth="1"/>
    <col min="12292" max="12292" width="15.33203125" style="5" customWidth="1"/>
    <col min="12293" max="12293" width="14.44140625" style="5" customWidth="1"/>
    <col min="12294" max="12296" width="0" style="5" hidden="1" customWidth="1"/>
    <col min="12297" max="12297" width="10.5546875" style="5" customWidth="1"/>
    <col min="12298" max="12298" width="12.44140625" style="5" customWidth="1"/>
    <col min="12299" max="12299" width="22" style="5" customWidth="1"/>
    <col min="12300" max="12544" width="9.109375" style="5"/>
    <col min="12545" max="12545" width="28.6640625" style="5" customWidth="1"/>
    <col min="12546" max="12546" width="58" style="5" customWidth="1"/>
    <col min="12547" max="12547" width="15.44140625" style="5" customWidth="1"/>
    <col min="12548" max="12548" width="15.33203125" style="5" customWidth="1"/>
    <col min="12549" max="12549" width="14.44140625" style="5" customWidth="1"/>
    <col min="12550" max="12552" width="0" style="5" hidden="1" customWidth="1"/>
    <col min="12553" max="12553" width="10.5546875" style="5" customWidth="1"/>
    <col min="12554" max="12554" width="12.44140625" style="5" customWidth="1"/>
    <col min="12555" max="12555" width="22" style="5" customWidth="1"/>
    <col min="12556" max="12800" width="9.109375" style="5"/>
    <col min="12801" max="12801" width="28.6640625" style="5" customWidth="1"/>
    <col min="12802" max="12802" width="58" style="5" customWidth="1"/>
    <col min="12803" max="12803" width="15.44140625" style="5" customWidth="1"/>
    <col min="12804" max="12804" width="15.33203125" style="5" customWidth="1"/>
    <col min="12805" max="12805" width="14.44140625" style="5" customWidth="1"/>
    <col min="12806" max="12808" width="0" style="5" hidden="1" customWidth="1"/>
    <col min="12809" max="12809" width="10.5546875" style="5" customWidth="1"/>
    <col min="12810" max="12810" width="12.44140625" style="5" customWidth="1"/>
    <col min="12811" max="12811" width="22" style="5" customWidth="1"/>
    <col min="12812" max="13056" width="9.109375" style="5"/>
    <col min="13057" max="13057" width="28.6640625" style="5" customWidth="1"/>
    <col min="13058" max="13058" width="58" style="5" customWidth="1"/>
    <col min="13059" max="13059" width="15.44140625" style="5" customWidth="1"/>
    <col min="13060" max="13060" width="15.33203125" style="5" customWidth="1"/>
    <col min="13061" max="13061" width="14.44140625" style="5" customWidth="1"/>
    <col min="13062" max="13064" width="0" style="5" hidden="1" customWidth="1"/>
    <col min="13065" max="13065" width="10.5546875" style="5" customWidth="1"/>
    <col min="13066" max="13066" width="12.44140625" style="5" customWidth="1"/>
    <col min="13067" max="13067" width="22" style="5" customWidth="1"/>
    <col min="13068" max="13312" width="9.109375" style="5"/>
    <col min="13313" max="13313" width="28.6640625" style="5" customWidth="1"/>
    <col min="13314" max="13314" width="58" style="5" customWidth="1"/>
    <col min="13315" max="13315" width="15.44140625" style="5" customWidth="1"/>
    <col min="13316" max="13316" width="15.33203125" style="5" customWidth="1"/>
    <col min="13317" max="13317" width="14.44140625" style="5" customWidth="1"/>
    <col min="13318" max="13320" width="0" style="5" hidden="1" customWidth="1"/>
    <col min="13321" max="13321" width="10.5546875" style="5" customWidth="1"/>
    <col min="13322" max="13322" width="12.44140625" style="5" customWidth="1"/>
    <col min="13323" max="13323" width="22" style="5" customWidth="1"/>
    <col min="13324" max="13568" width="9.109375" style="5"/>
    <col min="13569" max="13569" width="28.6640625" style="5" customWidth="1"/>
    <col min="13570" max="13570" width="58" style="5" customWidth="1"/>
    <col min="13571" max="13571" width="15.44140625" style="5" customWidth="1"/>
    <col min="13572" max="13572" width="15.33203125" style="5" customWidth="1"/>
    <col min="13573" max="13573" width="14.44140625" style="5" customWidth="1"/>
    <col min="13574" max="13576" width="0" style="5" hidden="1" customWidth="1"/>
    <col min="13577" max="13577" width="10.5546875" style="5" customWidth="1"/>
    <col min="13578" max="13578" width="12.44140625" style="5" customWidth="1"/>
    <col min="13579" max="13579" width="22" style="5" customWidth="1"/>
    <col min="13580" max="13824" width="9.109375" style="5"/>
    <col min="13825" max="13825" width="28.6640625" style="5" customWidth="1"/>
    <col min="13826" max="13826" width="58" style="5" customWidth="1"/>
    <col min="13827" max="13827" width="15.44140625" style="5" customWidth="1"/>
    <col min="13828" max="13828" width="15.33203125" style="5" customWidth="1"/>
    <col min="13829" max="13829" width="14.44140625" style="5" customWidth="1"/>
    <col min="13830" max="13832" width="0" style="5" hidden="1" customWidth="1"/>
    <col min="13833" max="13833" width="10.5546875" style="5" customWidth="1"/>
    <col min="13834" max="13834" width="12.44140625" style="5" customWidth="1"/>
    <col min="13835" max="13835" width="22" style="5" customWidth="1"/>
    <col min="13836" max="14080" width="9.109375" style="5"/>
    <col min="14081" max="14081" width="28.6640625" style="5" customWidth="1"/>
    <col min="14082" max="14082" width="58" style="5" customWidth="1"/>
    <col min="14083" max="14083" width="15.44140625" style="5" customWidth="1"/>
    <col min="14084" max="14084" width="15.33203125" style="5" customWidth="1"/>
    <col min="14085" max="14085" width="14.44140625" style="5" customWidth="1"/>
    <col min="14086" max="14088" width="0" style="5" hidden="1" customWidth="1"/>
    <col min="14089" max="14089" width="10.5546875" style="5" customWidth="1"/>
    <col min="14090" max="14090" width="12.44140625" style="5" customWidth="1"/>
    <col min="14091" max="14091" width="22" style="5" customWidth="1"/>
    <col min="14092" max="14336" width="9.109375" style="5"/>
    <col min="14337" max="14337" width="28.6640625" style="5" customWidth="1"/>
    <col min="14338" max="14338" width="58" style="5" customWidth="1"/>
    <col min="14339" max="14339" width="15.44140625" style="5" customWidth="1"/>
    <col min="14340" max="14340" width="15.33203125" style="5" customWidth="1"/>
    <col min="14341" max="14341" width="14.44140625" style="5" customWidth="1"/>
    <col min="14342" max="14344" width="0" style="5" hidden="1" customWidth="1"/>
    <col min="14345" max="14345" width="10.5546875" style="5" customWidth="1"/>
    <col min="14346" max="14346" width="12.44140625" style="5" customWidth="1"/>
    <col min="14347" max="14347" width="22" style="5" customWidth="1"/>
    <col min="14348" max="14592" width="9.109375" style="5"/>
    <col min="14593" max="14593" width="28.6640625" style="5" customWidth="1"/>
    <col min="14594" max="14594" width="58" style="5" customWidth="1"/>
    <col min="14595" max="14595" width="15.44140625" style="5" customWidth="1"/>
    <col min="14596" max="14596" width="15.33203125" style="5" customWidth="1"/>
    <col min="14597" max="14597" width="14.44140625" style="5" customWidth="1"/>
    <col min="14598" max="14600" width="0" style="5" hidden="1" customWidth="1"/>
    <col min="14601" max="14601" width="10.5546875" style="5" customWidth="1"/>
    <col min="14602" max="14602" width="12.44140625" style="5" customWidth="1"/>
    <col min="14603" max="14603" width="22" style="5" customWidth="1"/>
    <col min="14604" max="14848" width="9.109375" style="5"/>
    <col min="14849" max="14849" width="28.6640625" style="5" customWidth="1"/>
    <col min="14850" max="14850" width="58" style="5" customWidth="1"/>
    <col min="14851" max="14851" width="15.44140625" style="5" customWidth="1"/>
    <col min="14852" max="14852" width="15.33203125" style="5" customWidth="1"/>
    <col min="14853" max="14853" width="14.44140625" style="5" customWidth="1"/>
    <col min="14854" max="14856" width="0" style="5" hidden="1" customWidth="1"/>
    <col min="14857" max="14857" width="10.5546875" style="5" customWidth="1"/>
    <col min="14858" max="14858" width="12.44140625" style="5" customWidth="1"/>
    <col min="14859" max="14859" width="22" style="5" customWidth="1"/>
    <col min="14860" max="15104" width="9.109375" style="5"/>
    <col min="15105" max="15105" width="28.6640625" style="5" customWidth="1"/>
    <col min="15106" max="15106" width="58" style="5" customWidth="1"/>
    <col min="15107" max="15107" width="15.44140625" style="5" customWidth="1"/>
    <col min="15108" max="15108" width="15.33203125" style="5" customWidth="1"/>
    <col min="15109" max="15109" width="14.44140625" style="5" customWidth="1"/>
    <col min="15110" max="15112" width="0" style="5" hidden="1" customWidth="1"/>
    <col min="15113" max="15113" width="10.5546875" style="5" customWidth="1"/>
    <col min="15114" max="15114" width="12.44140625" style="5" customWidth="1"/>
    <col min="15115" max="15115" width="22" style="5" customWidth="1"/>
    <col min="15116" max="15360" width="9.109375" style="5"/>
    <col min="15361" max="15361" width="28.6640625" style="5" customWidth="1"/>
    <col min="15362" max="15362" width="58" style="5" customWidth="1"/>
    <col min="15363" max="15363" width="15.44140625" style="5" customWidth="1"/>
    <col min="15364" max="15364" width="15.33203125" style="5" customWidth="1"/>
    <col min="15365" max="15365" width="14.44140625" style="5" customWidth="1"/>
    <col min="15366" max="15368" width="0" style="5" hidden="1" customWidth="1"/>
    <col min="15369" max="15369" width="10.5546875" style="5" customWidth="1"/>
    <col min="15370" max="15370" width="12.44140625" style="5" customWidth="1"/>
    <col min="15371" max="15371" width="22" style="5" customWidth="1"/>
    <col min="15372" max="15616" width="9.109375" style="5"/>
    <col min="15617" max="15617" width="28.6640625" style="5" customWidth="1"/>
    <col min="15618" max="15618" width="58" style="5" customWidth="1"/>
    <col min="15619" max="15619" width="15.44140625" style="5" customWidth="1"/>
    <col min="15620" max="15620" width="15.33203125" style="5" customWidth="1"/>
    <col min="15621" max="15621" width="14.44140625" style="5" customWidth="1"/>
    <col min="15622" max="15624" width="0" style="5" hidden="1" customWidth="1"/>
    <col min="15625" max="15625" width="10.5546875" style="5" customWidth="1"/>
    <col min="15626" max="15626" width="12.44140625" style="5" customWidth="1"/>
    <col min="15627" max="15627" width="22" style="5" customWidth="1"/>
    <col min="15628" max="15872" width="9.109375" style="5"/>
    <col min="15873" max="15873" width="28.6640625" style="5" customWidth="1"/>
    <col min="15874" max="15874" width="58" style="5" customWidth="1"/>
    <col min="15875" max="15875" width="15.44140625" style="5" customWidth="1"/>
    <col min="15876" max="15876" width="15.33203125" style="5" customWidth="1"/>
    <col min="15877" max="15877" width="14.44140625" style="5" customWidth="1"/>
    <col min="15878" max="15880" width="0" style="5" hidden="1" customWidth="1"/>
    <col min="15881" max="15881" width="10.5546875" style="5" customWidth="1"/>
    <col min="15882" max="15882" width="12.44140625" style="5" customWidth="1"/>
    <col min="15883" max="15883" width="22" style="5" customWidth="1"/>
    <col min="15884" max="16128" width="9.109375" style="5"/>
    <col min="16129" max="16129" width="28.6640625" style="5" customWidth="1"/>
    <col min="16130" max="16130" width="58" style="5" customWidth="1"/>
    <col min="16131" max="16131" width="15.44140625" style="5" customWidth="1"/>
    <col min="16132" max="16132" width="15.33203125" style="5" customWidth="1"/>
    <col min="16133" max="16133" width="14.44140625" style="5" customWidth="1"/>
    <col min="16134" max="16136" width="0" style="5" hidden="1" customWidth="1"/>
    <col min="16137" max="16137" width="10.5546875" style="5" customWidth="1"/>
    <col min="16138" max="16138" width="12.44140625" style="5" customWidth="1"/>
    <col min="16139" max="16139" width="22" style="5" customWidth="1"/>
    <col min="16140" max="16384" width="9.109375" style="5"/>
  </cols>
  <sheetData>
    <row r="1" spans="1:103" ht="18" customHeight="1">
      <c r="A1" s="1"/>
      <c r="B1" s="1"/>
      <c r="C1" s="91"/>
      <c r="D1" s="105" t="s">
        <v>80</v>
      </c>
      <c r="E1" s="105"/>
      <c r="F1" s="2"/>
      <c r="G1" s="3"/>
      <c r="H1" s="2"/>
    </row>
    <row r="2" spans="1:103" ht="20.25" customHeight="1">
      <c r="A2" s="6"/>
      <c r="B2" s="6"/>
      <c r="C2" s="105" t="s">
        <v>81</v>
      </c>
      <c r="D2" s="105"/>
      <c r="E2" s="105"/>
      <c r="F2" s="2"/>
      <c r="G2" s="3"/>
      <c r="H2" s="2"/>
    </row>
    <row r="3" spans="1:103" ht="26.25" customHeight="1">
      <c r="A3" s="6"/>
      <c r="B3" s="6"/>
      <c r="C3" s="90"/>
      <c r="D3" s="90"/>
      <c r="E3" s="90"/>
      <c r="F3" s="2"/>
      <c r="G3" s="3"/>
      <c r="H3" s="2"/>
    </row>
    <row r="4" spans="1:103" ht="26.25" customHeight="1">
      <c r="A4" s="104" t="s">
        <v>124</v>
      </c>
      <c r="B4" s="104"/>
      <c r="C4" s="104"/>
      <c r="D4" s="104"/>
      <c r="E4" s="104"/>
      <c r="F4" s="2"/>
      <c r="G4" s="3"/>
      <c r="H4" s="2"/>
    </row>
    <row r="5" spans="1:103" ht="18" customHeight="1" thickBot="1">
      <c r="A5" s="7"/>
      <c r="B5" s="8"/>
      <c r="C5" s="9"/>
      <c r="D5" s="9"/>
      <c r="E5" s="10" t="s">
        <v>1</v>
      </c>
      <c r="F5" s="2"/>
      <c r="G5" s="3"/>
      <c r="H5" s="2"/>
    </row>
    <row r="6" spans="1:103" ht="68.25" customHeight="1">
      <c r="A6" s="103" t="s">
        <v>122</v>
      </c>
      <c r="B6" s="103" t="s">
        <v>123</v>
      </c>
      <c r="C6" s="11" t="s">
        <v>120</v>
      </c>
      <c r="D6" s="11" t="s">
        <v>2</v>
      </c>
      <c r="E6" s="12" t="s">
        <v>121</v>
      </c>
      <c r="F6" s="13" t="s">
        <v>3</v>
      </c>
      <c r="G6" s="14" t="s">
        <v>4</v>
      </c>
      <c r="H6" s="15" t="s">
        <v>5</v>
      </c>
      <c r="I6" s="16"/>
      <c r="J6" s="16"/>
      <c r="K6" s="16"/>
      <c r="L6" s="16"/>
      <c r="M6" s="16"/>
      <c r="N6" s="16"/>
      <c r="O6" s="17"/>
      <c r="P6" s="17"/>
      <c r="Q6" s="17"/>
      <c r="R6" s="17"/>
      <c r="S6" s="17"/>
      <c r="T6" s="17"/>
      <c r="U6" s="17"/>
      <c r="V6"/>
      <c r="W6"/>
      <c r="X6"/>
      <c r="Y6"/>
      <c r="Z6"/>
      <c r="AA6"/>
      <c r="AB6" s="17"/>
      <c r="AC6" s="17"/>
      <c r="AD6" s="17"/>
    </row>
    <row r="7" spans="1:103" s="26" customFormat="1">
      <c r="A7" s="18">
        <v>1</v>
      </c>
      <c r="B7" s="19">
        <v>2</v>
      </c>
      <c r="C7" s="19">
        <v>3</v>
      </c>
      <c r="D7" s="19">
        <v>4</v>
      </c>
      <c r="E7" s="20">
        <v>5</v>
      </c>
      <c r="F7" s="21">
        <v>6</v>
      </c>
      <c r="G7" s="22">
        <v>8</v>
      </c>
      <c r="H7" s="23">
        <v>9</v>
      </c>
      <c r="I7" s="24"/>
      <c r="J7" s="24"/>
      <c r="K7" s="24"/>
      <c r="L7" s="24"/>
      <c r="M7" s="24"/>
      <c r="N7" s="25"/>
      <c r="O7" s="25"/>
      <c r="P7" s="25"/>
      <c r="Q7" s="25"/>
      <c r="R7" s="25"/>
      <c r="S7" s="25"/>
      <c r="T7" s="25"/>
      <c r="U7" s="25"/>
      <c r="V7"/>
      <c r="W7"/>
      <c r="X7"/>
      <c r="Y7"/>
      <c r="Z7"/>
      <c r="AA7"/>
      <c r="AB7" s="25"/>
      <c r="AC7" s="25"/>
      <c r="AD7" s="25"/>
    </row>
    <row r="8" spans="1:103" s="16" customFormat="1" ht="18" customHeight="1">
      <c r="A8" s="27"/>
      <c r="B8" s="28" t="s">
        <v>6</v>
      </c>
      <c r="C8" s="29">
        <f>C10+C23+C29+C16+C28+C15</f>
        <v>693866.34</v>
      </c>
      <c r="D8" s="29">
        <f>D10+D23+D29+D16+D28+D15</f>
        <v>1543.48</v>
      </c>
      <c r="E8" s="48">
        <f>E10+E23+E29+E16+E28+E15</f>
        <v>695409.82000000007</v>
      </c>
      <c r="F8" s="30" t="e">
        <f>F10+F23+F29+F16+F28</f>
        <v>#REF!</v>
      </c>
      <c r="G8" s="31" t="e">
        <f>G10+G23+G29+G16+G28</f>
        <v>#REF!</v>
      </c>
      <c r="H8" s="31" t="e">
        <f>H10+H23+H29+H16+H28</f>
        <v>#REF!</v>
      </c>
      <c r="V8"/>
      <c r="W8"/>
      <c r="X8"/>
      <c r="Y8"/>
      <c r="Z8"/>
      <c r="AA8"/>
    </row>
    <row r="9" spans="1:103" s="35" customFormat="1" ht="16.2">
      <c r="A9" s="27" t="s">
        <v>7</v>
      </c>
      <c r="B9" s="99" t="s">
        <v>8</v>
      </c>
      <c r="C9" s="29">
        <f t="shared" ref="C9:H9" si="0">C10</f>
        <v>555539</v>
      </c>
      <c r="D9" s="29">
        <f t="shared" si="0"/>
        <v>0</v>
      </c>
      <c r="E9" s="48">
        <f t="shared" si="0"/>
        <v>555539</v>
      </c>
      <c r="F9" s="33" t="e">
        <f t="shared" si="0"/>
        <v>#REF!</v>
      </c>
      <c r="G9" s="32">
        <f t="shared" si="0"/>
        <v>435395000</v>
      </c>
      <c r="H9" s="32" t="e">
        <f t="shared" si="0"/>
        <v>#REF!</v>
      </c>
      <c r="I9" s="34"/>
      <c r="J9" s="34"/>
      <c r="K9" s="34"/>
      <c r="L9" s="34"/>
      <c r="M9" s="34"/>
    </row>
    <row r="10" spans="1:103" s="36" customFormat="1" ht="16.2">
      <c r="A10" s="27" t="s">
        <v>9</v>
      </c>
      <c r="B10" s="47" t="s">
        <v>10</v>
      </c>
      <c r="C10" s="29">
        <f>SUM(C11:C14)</f>
        <v>555539</v>
      </c>
      <c r="D10" s="29">
        <f>SUM(D11:D14)</f>
        <v>0</v>
      </c>
      <c r="E10" s="48">
        <f>SUM(E11:E14)</f>
        <v>555539</v>
      </c>
      <c r="F10" s="33" t="e">
        <f>F11+F12+F14+#REF!+#REF!+#REF!+#REF!</f>
        <v>#REF!</v>
      </c>
      <c r="G10" s="32">
        <f>SUM(G11:G14)</f>
        <v>435395000</v>
      </c>
      <c r="H10" s="32" t="e">
        <f>H11+H12+H14+#REF!+#REF!+#REF!+#REF!</f>
        <v>#REF!</v>
      </c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</row>
    <row r="11" spans="1:103" ht="81.75" customHeight="1">
      <c r="A11" s="37" t="s">
        <v>11</v>
      </c>
      <c r="B11" s="38" t="s">
        <v>12</v>
      </c>
      <c r="C11" s="39">
        <v>546974.19999999995</v>
      </c>
      <c r="D11" s="39"/>
      <c r="E11" s="40">
        <f>C11+D11</f>
        <v>546974.19999999995</v>
      </c>
      <c r="F11" s="41">
        <v>1010675.74</v>
      </c>
      <c r="G11" s="42">
        <v>1631000</v>
      </c>
      <c r="H11" s="39">
        <v>6224.3</v>
      </c>
    </row>
    <row r="12" spans="1:103" ht="130.5" customHeight="1">
      <c r="A12" s="37" t="s">
        <v>13</v>
      </c>
      <c r="B12" s="43" t="s">
        <v>14</v>
      </c>
      <c r="C12" s="39">
        <v>2905</v>
      </c>
      <c r="D12" s="73">
        <v>0</v>
      </c>
      <c r="E12" s="40">
        <f>C12+D12</f>
        <v>2905</v>
      </c>
      <c r="F12" s="41">
        <v>3207.47</v>
      </c>
      <c r="G12" s="42">
        <v>14000</v>
      </c>
      <c r="H12" s="39">
        <v>96.3</v>
      </c>
    </row>
    <row r="13" spans="1:103" ht="53.25" customHeight="1">
      <c r="A13" s="37" t="s">
        <v>15</v>
      </c>
      <c r="B13" s="43" t="s">
        <v>16</v>
      </c>
      <c r="C13" s="39">
        <v>2550</v>
      </c>
      <c r="D13" s="73">
        <v>0</v>
      </c>
      <c r="E13" s="40">
        <f>C13+D13</f>
        <v>2550</v>
      </c>
      <c r="F13" s="41"/>
      <c r="G13" s="42"/>
      <c r="H13" s="39"/>
    </row>
    <row r="14" spans="1:103" ht="101.25" customHeight="1">
      <c r="A14" s="37" t="s">
        <v>17</v>
      </c>
      <c r="B14" s="38" t="s">
        <v>18</v>
      </c>
      <c r="C14" s="39">
        <v>3109.8</v>
      </c>
      <c r="D14" s="73">
        <v>0</v>
      </c>
      <c r="E14" s="40">
        <f>C14+D14</f>
        <v>3109.8</v>
      </c>
      <c r="F14" s="41">
        <v>49247134.899999999</v>
      </c>
      <c r="G14" s="42">
        <v>433750000</v>
      </c>
      <c r="H14" s="39">
        <v>457451.2</v>
      </c>
    </row>
    <row r="15" spans="1:103" ht="35.25" customHeight="1">
      <c r="A15" s="27" t="s">
        <v>85</v>
      </c>
      <c r="B15" s="44" t="s">
        <v>19</v>
      </c>
      <c r="C15" s="45">
        <v>7220.4</v>
      </c>
      <c r="D15" s="45">
        <v>-91.01</v>
      </c>
      <c r="E15" s="46">
        <f>C15+D15</f>
        <v>7129.3899999999994</v>
      </c>
      <c r="F15" s="41"/>
      <c r="G15" s="42"/>
      <c r="H15" s="39"/>
    </row>
    <row r="16" spans="1:103" ht="15.6">
      <c r="A16" s="27" t="s">
        <v>20</v>
      </c>
      <c r="B16" s="47" t="s">
        <v>21</v>
      </c>
      <c r="C16" s="48">
        <f>C17+C20+C21+C22</f>
        <v>103751.74</v>
      </c>
      <c r="D16" s="93">
        <f>D17+D20+D21+D22</f>
        <v>5.38</v>
      </c>
      <c r="E16" s="48">
        <f>E17+E20+E21+E22</f>
        <v>103757.12000000001</v>
      </c>
      <c r="F16" s="41"/>
      <c r="G16" s="42"/>
      <c r="H16" s="39"/>
    </row>
    <row r="17" spans="1:20" ht="31.2">
      <c r="A17" s="27" t="s">
        <v>22</v>
      </c>
      <c r="B17" s="47" t="s">
        <v>86</v>
      </c>
      <c r="C17" s="29">
        <f>C18+C19</f>
        <v>83386.5</v>
      </c>
      <c r="D17" s="29">
        <f t="shared" ref="D17:E17" si="1">D18+D19</f>
        <v>0</v>
      </c>
      <c r="E17" s="29">
        <f t="shared" si="1"/>
        <v>83386.5</v>
      </c>
      <c r="F17" s="41"/>
      <c r="G17" s="42"/>
      <c r="H17" s="39"/>
    </row>
    <row r="18" spans="1:20" ht="31.2">
      <c r="A18" s="37" t="s">
        <v>23</v>
      </c>
      <c r="B18" s="49" t="s">
        <v>24</v>
      </c>
      <c r="C18" s="39">
        <v>69809.3</v>
      </c>
      <c r="D18" s="73">
        <v>0</v>
      </c>
      <c r="E18" s="40">
        <f t="shared" ref="E18:E22" si="2">C18+D18</f>
        <v>69809.3</v>
      </c>
      <c r="F18" s="41"/>
      <c r="G18" s="42"/>
      <c r="H18" s="39"/>
    </row>
    <row r="19" spans="1:20" ht="46.8">
      <c r="A19" s="37" t="s">
        <v>25</v>
      </c>
      <c r="B19" s="49" t="s">
        <v>26</v>
      </c>
      <c r="C19" s="39">
        <v>13577.2</v>
      </c>
      <c r="D19" s="73">
        <v>0</v>
      </c>
      <c r="E19" s="40">
        <f t="shared" si="2"/>
        <v>13577.2</v>
      </c>
      <c r="F19" s="41"/>
      <c r="G19" s="42"/>
      <c r="H19" s="39"/>
    </row>
    <row r="20" spans="1:20" ht="31.2">
      <c r="A20" s="27" t="s">
        <v>27</v>
      </c>
      <c r="B20" s="47" t="s">
        <v>28</v>
      </c>
      <c r="C20" s="29">
        <v>14346.74</v>
      </c>
      <c r="D20" s="94">
        <v>0</v>
      </c>
      <c r="E20" s="48">
        <f t="shared" si="2"/>
        <v>14346.74</v>
      </c>
      <c r="F20" s="41"/>
      <c r="G20" s="42"/>
      <c r="H20" s="39"/>
    </row>
    <row r="21" spans="1:20" s="36" customFormat="1" ht="18" customHeight="1">
      <c r="A21" s="37" t="s">
        <v>29</v>
      </c>
      <c r="B21" s="47" t="s">
        <v>30</v>
      </c>
      <c r="C21" s="29">
        <v>18.5</v>
      </c>
      <c r="D21" s="29">
        <v>5.38</v>
      </c>
      <c r="E21" s="48">
        <f t="shared" si="2"/>
        <v>23.88</v>
      </c>
      <c r="F21" s="33" t="e">
        <f>#REF!</f>
        <v>#REF!</v>
      </c>
      <c r="G21" s="32" t="e">
        <f>#REF!</f>
        <v>#REF!</v>
      </c>
      <c r="H21" s="32" t="e">
        <f>#REF!</f>
        <v>#REF!</v>
      </c>
      <c r="I21" s="50"/>
      <c r="J21" s="50"/>
      <c r="K21" s="50"/>
      <c r="L21" s="50"/>
      <c r="M21" s="50"/>
    </row>
    <row r="22" spans="1:20" s="36" customFormat="1" ht="34.5" customHeight="1">
      <c r="A22" s="27" t="s">
        <v>108</v>
      </c>
      <c r="B22" s="47" t="s">
        <v>31</v>
      </c>
      <c r="C22" s="54">
        <v>6000</v>
      </c>
      <c r="D22" s="94">
        <v>0</v>
      </c>
      <c r="E22" s="55">
        <f t="shared" si="2"/>
        <v>6000</v>
      </c>
      <c r="F22" s="52"/>
      <c r="G22" s="53"/>
      <c r="H22" s="51"/>
      <c r="I22" s="50"/>
      <c r="J22" s="50"/>
      <c r="K22" s="50"/>
      <c r="L22" s="50"/>
      <c r="M22" s="50"/>
    </row>
    <row r="23" spans="1:20" s="58" customFormat="1" ht="16.2">
      <c r="A23" s="27" t="s">
        <v>32</v>
      </c>
      <c r="B23" s="47" t="s">
        <v>33</v>
      </c>
      <c r="C23" s="29">
        <f>C24+C25</f>
        <v>21750.2</v>
      </c>
      <c r="D23" s="94">
        <f>D24+D25</f>
        <v>1629.11</v>
      </c>
      <c r="E23" s="48">
        <f>E24+E25</f>
        <v>23379.31</v>
      </c>
      <c r="F23" s="33">
        <f>F24</f>
        <v>299385.21999999997</v>
      </c>
      <c r="G23" s="32">
        <f>G24</f>
        <v>4018000</v>
      </c>
      <c r="H23" s="32">
        <f>H24</f>
        <v>3515.1</v>
      </c>
      <c r="I23" s="56"/>
      <c r="J23" s="56"/>
      <c r="K23" s="56"/>
      <c r="L23" s="56"/>
      <c r="M23" s="56"/>
      <c r="N23" s="57"/>
      <c r="O23" s="57"/>
      <c r="P23" s="57"/>
      <c r="Q23" s="57"/>
      <c r="R23" s="57"/>
      <c r="S23" s="57"/>
      <c r="T23" s="57"/>
    </row>
    <row r="24" spans="1:20" s="36" customFormat="1" ht="57" customHeight="1">
      <c r="A24" s="27" t="s">
        <v>34</v>
      </c>
      <c r="B24" s="47" t="s">
        <v>35</v>
      </c>
      <c r="C24" s="54">
        <v>15042</v>
      </c>
      <c r="D24" s="54">
        <f>1629.11</f>
        <v>1629.11</v>
      </c>
      <c r="E24" s="60">
        <f>C24+D24</f>
        <v>16671.11</v>
      </c>
      <c r="F24" s="61">
        <v>299385.21999999997</v>
      </c>
      <c r="G24" s="53">
        <v>4018000</v>
      </c>
      <c r="H24" s="54">
        <v>3515.1</v>
      </c>
      <c r="I24" s="50"/>
      <c r="J24" s="50"/>
      <c r="K24" s="50"/>
      <c r="L24" s="50"/>
      <c r="M24" s="50"/>
    </row>
    <row r="25" spans="1:20" s="36" customFormat="1" ht="16.2">
      <c r="A25" s="27" t="s">
        <v>36</v>
      </c>
      <c r="B25" s="47" t="s">
        <v>37</v>
      </c>
      <c r="C25" s="29">
        <f t="shared" ref="C25:H25" si="3">SUM(C26:C27)</f>
        <v>6708.2</v>
      </c>
      <c r="D25" s="94">
        <f t="shared" si="3"/>
        <v>0</v>
      </c>
      <c r="E25" s="48">
        <f t="shared" si="3"/>
        <v>6708.2</v>
      </c>
      <c r="F25" s="33">
        <f t="shared" si="3"/>
        <v>466210.29000000004</v>
      </c>
      <c r="G25" s="32">
        <f t="shared" si="3"/>
        <v>5440000</v>
      </c>
      <c r="H25" s="32">
        <f t="shared" si="3"/>
        <v>3068.1</v>
      </c>
      <c r="I25" s="62"/>
      <c r="J25" s="62"/>
      <c r="K25" s="62"/>
      <c r="L25" s="62"/>
      <c r="M25" s="62"/>
      <c r="N25" s="63"/>
      <c r="O25" s="63"/>
      <c r="P25" s="63"/>
    </row>
    <row r="26" spans="1:20" ht="39.75" customHeight="1">
      <c r="A26" s="37" t="s">
        <v>38</v>
      </c>
      <c r="B26" s="49" t="s">
        <v>39</v>
      </c>
      <c r="C26" s="39">
        <v>5700.9</v>
      </c>
      <c r="D26" s="73">
        <v>0</v>
      </c>
      <c r="E26" s="40">
        <f>C26+D26</f>
        <v>5700.9</v>
      </c>
      <c r="F26" s="41">
        <v>22131.33</v>
      </c>
      <c r="G26" s="39">
        <v>425000</v>
      </c>
      <c r="H26" s="39">
        <v>166.1</v>
      </c>
    </row>
    <row r="27" spans="1:20" ht="54" customHeight="1">
      <c r="A27" s="37" t="s">
        <v>40</v>
      </c>
      <c r="B27" s="49" t="s">
        <v>41</v>
      </c>
      <c r="C27" s="39">
        <v>1007.3</v>
      </c>
      <c r="D27" s="73">
        <v>0</v>
      </c>
      <c r="E27" s="40">
        <f>C27+D27</f>
        <v>1007.3</v>
      </c>
      <c r="F27" s="41">
        <v>444078.96</v>
      </c>
      <c r="G27" s="42">
        <v>5015000</v>
      </c>
      <c r="H27" s="39">
        <v>2902</v>
      </c>
    </row>
    <row r="28" spans="1:20" ht="15" customHeight="1">
      <c r="A28" s="64" t="s">
        <v>42</v>
      </c>
      <c r="B28" s="98" t="s">
        <v>87</v>
      </c>
      <c r="C28" s="65">
        <v>5605</v>
      </c>
      <c r="D28" s="73">
        <v>0</v>
      </c>
      <c r="E28" s="40">
        <f>C28+D28</f>
        <v>5605</v>
      </c>
      <c r="F28" s="41"/>
      <c r="G28" s="42"/>
      <c r="H28" s="39"/>
    </row>
    <row r="29" spans="1:20" s="36" customFormat="1" ht="31.2" hidden="1">
      <c r="A29" s="27" t="s">
        <v>43</v>
      </c>
      <c r="B29" s="47" t="s">
        <v>44</v>
      </c>
      <c r="C29" s="29">
        <f>C30+C31</f>
        <v>0</v>
      </c>
      <c r="D29" s="94">
        <f>D30+D31</f>
        <v>0</v>
      </c>
      <c r="E29" s="48">
        <f>E30+E31</f>
        <v>0</v>
      </c>
      <c r="F29" s="66" t="e">
        <f>#REF!+#REF!</f>
        <v>#REF!</v>
      </c>
      <c r="G29" s="29" t="e">
        <f>#REF!+#REF!</f>
        <v>#REF!</v>
      </c>
      <c r="H29" s="29" t="e">
        <f>#REF!+#REF!</f>
        <v>#REF!</v>
      </c>
      <c r="I29" s="50"/>
      <c r="J29" s="50"/>
      <c r="K29" s="50"/>
      <c r="L29" s="50"/>
      <c r="M29" s="50"/>
    </row>
    <row r="30" spans="1:20" ht="0.75" hidden="1" customHeight="1">
      <c r="A30" s="37" t="s">
        <v>45</v>
      </c>
      <c r="B30" s="49" t="s">
        <v>46</v>
      </c>
      <c r="C30" s="39">
        <v>0</v>
      </c>
      <c r="D30" s="73">
        <v>0</v>
      </c>
      <c r="E30" s="40">
        <f>C30+D30</f>
        <v>0</v>
      </c>
      <c r="F30" s="41">
        <v>213.01</v>
      </c>
      <c r="G30" s="42">
        <v>71000</v>
      </c>
      <c r="H30" s="39">
        <v>1814.4</v>
      </c>
    </row>
    <row r="31" spans="1:20" ht="31.2" hidden="1">
      <c r="A31" s="37" t="s">
        <v>88</v>
      </c>
      <c r="B31" s="49" t="s">
        <v>89</v>
      </c>
      <c r="C31" s="39">
        <v>0</v>
      </c>
      <c r="D31" s="73">
        <v>0</v>
      </c>
      <c r="E31" s="40">
        <f>C31+D31</f>
        <v>0</v>
      </c>
      <c r="F31" s="41"/>
      <c r="G31" s="42"/>
      <c r="H31" s="39"/>
    </row>
    <row r="32" spans="1:20" s="4" customFormat="1" ht="15.6">
      <c r="A32" s="27"/>
      <c r="B32" s="67" t="s">
        <v>47</v>
      </c>
      <c r="C32" s="29">
        <f>C34+C35+C45+C53+C42+C39+C40+C41</f>
        <v>104711.87000000001</v>
      </c>
      <c r="D32" s="94">
        <f>D34+D35+D45+D53+D42+D39+D40+D41</f>
        <v>4133.32</v>
      </c>
      <c r="E32" s="48">
        <f>E34+E35+E45+E53+E42+E39+E40+E41</f>
        <v>108845.18999999999</v>
      </c>
      <c r="F32" s="66" t="e">
        <f>F34+#REF!+F35+#REF!+#REF!+#REF!+F45+F53+#REF!+F42</f>
        <v>#REF!</v>
      </c>
      <c r="G32" s="29" t="e">
        <f>G34+#REF!+G35+#REF!+#REF!+#REF!+G45+G53+#REF!+G42</f>
        <v>#REF!</v>
      </c>
      <c r="H32" s="29" t="e">
        <f>H34+#REF!+H35+#REF!+#REF!+#REF!+H45+H53+#REF!+H42</f>
        <v>#REF!</v>
      </c>
    </row>
    <row r="33" spans="1:16" s="36" customFormat="1" ht="31.2">
      <c r="A33" s="27" t="s">
        <v>48</v>
      </c>
      <c r="B33" s="47" t="s">
        <v>49</v>
      </c>
      <c r="C33" s="48">
        <f>C34+C35+C39+C40</f>
        <v>69350.100000000006</v>
      </c>
      <c r="D33" s="94">
        <f>D34+D35+D39+D40</f>
        <v>676.06999999999994</v>
      </c>
      <c r="E33" s="48">
        <f>E34+E35+E39+E40</f>
        <v>70026.17</v>
      </c>
      <c r="F33" s="66" t="e">
        <f>F34+#REF!+F35+#REF!+#REF!</f>
        <v>#REF!</v>
      </c>
      <c r="G33" s="29" t="e">
        <f>G34+#REF!+G35+#REF!+#REF!</f>
        <v>#REF!</v>
      </c>
      <c r="H33" s="29" t="e">
        <f>H34+#REF!+H35+#REF!+#REF!</f>
        <v>#REF!</v>
      </c>
      <c r="I33" s="50"/>
      <c r="J33" s="50"/>
      <c r="K33" s="50"/>
      <c r="L33" s="50"/>
      <c r="M33" s="50"/>
    </row>
    <row r="34" spans="1:16" s="36" customFormat="1" ht="0.75" hidden="1" customHeight="1">
      <c r="A34" s="27" t="s">
        <v>90</v>
      </c>
      <c r="B34" s="47" t="s">
        <v>50</v>
      </c>
      <c r="C34" s="54">
        <v>0</v>
      </c>
      <c r="D34" s="59">
        <v>0</v>
      </c>
      <c r="E34" s="40">
        <f>C34+D34</f>
        <v>0</v>
      </c>
      <c r="F34" s="61">
        <v>544</v>
      </c>
      <c r="G34" s="53">
        <v>1000</v>
      </c>
      <c r="H34" s="54">
        <v>109494.7</v>
      </c>
      <c r="I34" s="50"/>
      <c r="J34" s="50"/>
      <c r="K34" s="50"/>
      <c r="L34" s="50"/>
      <c r="M34" s="50"/>
    </row>
    <row r="35" spans="1:16" s="36" customFormat="1" ht="109.2">
      <c r="A35" s="27" t="s">
        <v>51</v>
      </c>
      <c r="B35" s="47" t="s">
        <v>91</v>
      </c>
      <c r="C35" s="29">
        <f>SUM(C36:C38)</f>
        <v>63224.7</v>
      </c>
      <c r="D35" s="94">
        <f>SUM(D36:D38)</f>
        <v>0</v>
      </c>
      <c r="E35" s="93">
        <f>SUM(E36:E38)</f>
        <v>63224.7</v>
      </c>
      <c r="F35" s="66">
        <f t="shared" ref="F35:H35" si="4">SUM(F36:F38)</f>
        <v>2757620.73</v>
      </c>
      <c r="G35" s="29">
        <f t="shared" si="4"/>
        <v>25114000</v>
      </c>
      <c r="H35" s="29">
        <f t="shared" si="4"/>
        <v>37490114.420000002</v>
      </c>
      <c r="I35" s="50"/>
      <c r="J35" s="50"/>
      <c r="K35" s="50"/>
      <c r="L35" s="50"/>
      <c r="M35" s="50"/>
    </row>
    <row r="36" spans="1:16" ht="88.5" customHeight="1">
      <c r="A36" s="37" t="s">
        <v>52</v>
      </c>
      <c r="B36" s="43" t="s">
        <v>53</v>
      </c>
      <c r="C36" s="39">
        <v>62029</v>
      </c>
      <c r="D36" s="73">
        <v>0</v>
      </c>
      <c r="E36" s="40">
        <f t="shared" ref="E36:E41" si="5">C36+D36</f>
        <v>62029</v>
      </c>
      <c r="F36" s="41">
        <v>2685364.04</v>
      </c>
      <c r="G36" s="42">
        <v>25000000</v>
      </c>
      <c r="H36" s="39">
        <v>36959048.899999999</v>
      </c>
    </row>
    <row r="37" spans="1:16" ht="84" customHeight="1">
      <c r="A37" s="37" t="s">
        <v>54</v>
      </c>
      <c r="B37" s="68" t="s">
        <v>55</v>
      </c>
      <c r="C37" s="39">
        <v>965</v>
      </c>
      <c r="D37" s="73">
        <v>0</v>
      </c>
      <c r="E37" s="40">
        <f t="shared" si="5"/>
        <v>965</v>
      </c>
      <c r="F37" s="41">
        <v>48068</v>
      </c>
      <c r="G37" s="42">
        <v>114000</v>
      </c>
      <c r="H37" s="39">
        <v>337556</v>
      </c>
    </row>
    <row r="38" spans="1:16" ht="78">
      <c r="A38" s="37" t="s">
        <v>56</v>
      </c>
      <c r="B38" s="49" t="s">
        <v>57</v>
      </c>
      <c r="C38" s="39">
        <v>230.7</v>
      </c>
      <c r="D38" s="73">
        <v>0</v>
      </c>
      <c r="E38" s="40">
        <f t="shared" si="5"/>
        <v>230.7</v>
      </c>
      <c r="F38" s="41">
        <v>24188.69</v>
      </c>
      <c r="G38" s="42">
        <v>0</v>
      </c>
      <c r="H38" s="39">
        <v>193509.52</v>
      </c>
    </row>
    <row r="39" spans="1:16" s="36" customFormat="1" ht="62.4">
      <c r="A39" s="27" t="s">
        <v>58</v>
      </c>
      <c r="B39" s="69" t="s">
        <v>92</v>
      </c>
      <c r="C39" s="54">
        <v>718.4</v>
      </c>
      <c r="D39" s="54">
        <v>671.92</v>
      </c>
      <c r="E39" s="40">
        <f t="shared" si="5"/>
        <v>1390.32</v>
      </c>
      <c r="F39" s="61"/>
      <c r="G39" s="54"/>
      <c r="H39" s="54"/>
      <c r="I39" s="50"/>
      <c r="J39" s="50"/>
      <c r="K39" s="50"/>
      <c r="L39" s="50"/>
      <c r="M39" s="50"/>
    </row>
    <row r="40" spans="1:16" s="36" customFormat="1" ht="102" customHeight="1">
      <c r="A40" s="27" t="s">
        <v>59</v>
      </c>
      <c r="B40" s="69" t="s">
        <v>110</v>
      </c>
      <c r="C40" s="54">
        <v>5407</v>
      </c>
      <c r="D40" s="54">
        <v>4.1500000000000004</v>
      </c>
      <c r="E40" s="60">
        <f t="shared" si="5"/>
        <v>5411.15</v>
      </c>
      <c r="F40" s="61"/>
      <c r="G40" s="54"/>
      <c r="H40" s="54"/>
      <c r="I40" s="50"/>
      <c r="J40" s="50"/>
      <c r="K40" s="50"/>
      <c r="L40" s="50"/>
      <c r="M40" s="50"/>
    </row>
    <row r="41" spans="1:16" s="36" customFormat="1" ht="24.75" customHeight="1">
      <c r="A41" s="27" t="s">
        <v>60</v>
      </c>
      <c r="B41" s="69" t="s">
        <v>93</v>
      </c>
      <c r="C41" s="54">
        <v>967.8</v>
      </c>
      <c r="D41" s="54">
        <v>1326.1</v>
      </c>
      <c r="E41" s="40">
        <f t="shared" si="5"/>
        <v>2293.8999999999996</v>
      </c>
      <c r="F41" s="61"/>
      <c r="G41" s="54"/>
      <c r="H41" s="54"/>
      <c r="I41" s="50"/>
      <c r="J41" s="50"/>
      <c r="K41" s="50"/>
      <c r="L41" s="50"/>
      <c r="M41" s="50"/>
    </row>
    <row r="42" spans="1:16" s="36" customFormat="1" ht="31.2">
      <c r="A42" s="27" t="s">
        <v>94</v>
      </c>
      <c r="B42" s="47" t="s">
        <v>112</v>
      </c>
      <c r="C42" s="29">
        <f>SUM(C43:C44)</f>
        <v>3358.07</v>
      </c>
      <c r="D42" s="94">
        <f>D44+D43</f>
        <v>275.58</v>
      </c>
      <c r="E42" s="48">
        <f>SUM(E43:E44)</f>
        <v>3633.65</v>
      </c>
      <c r="F42" s="61">
        <v>106408.84</v>
      </c>
      <c r="G42" s="53">
        <v>1750000</v>
      </c>
      <c r="H42" s="54">
        <v>1957857.25</v>
      </c>
      <c r="I42" s="50"/>
      <c r="J42" s="50"/>
      <c r="K42" s="50"/>
      <c r="L42" s="50"/>
      <c r="M42" s="50"/>
    </row>
    <row r="43" spans="1:16" s="36" customFormat="1" ht="31.2">
      <c r="A43" s="37" t="s">
        <v>61</v>
      </c>
      <c r="B43" s="49" t="s">
        <v>111</v>
      </c>
      <c r="C43" s="54">
        <v>701.9</v>
      </c>
      <c r="D43" s="54">
        <f>76.7+176.8</f>
        <v>253.5</v>
      </c>
      <c r="E43" s="40">
        <f>C43+D43</f>
        <v>955.4</v>
      </c>
      <c r="F43" s="61"/>
      <c r="G43" s="53"/>
      <c r="H43" s="54"/>
      <c r="I43" s="50"/>
      <c r="J43" s="50"/>
      <c r="K43" s="50"/>
      <c r="L43" s="50"/>
      <c r="M43" s="50"/>
    </row>
    <row r="44" spans="1:16" s="36" customFormat="1" ht="31.2">
      <c r="A44" s="37" t="s">
        <v>62</v>
      </c>
      <c r="B44" s="92" t="s">
        <v>63</v>
      </c>
      <c r="C44" s="54">
        <v>2656.17</v>
      </c>
      <c r="D44" s="54">
        <v>22.08</v>
      </c>
      <c r="E44" s="60">
        <f>C44+D44</f>
        <v>2678.25</v>
      </c>
      <c r="F44" s="61"/>
      <c r="G44" s="53"/>
      <c r="H44" s="54"/>
      <c r="I44" s="70"/>
      <c r="J44" s="50"/>
      <c r="K44" s="50"/>
      <c r="L44" s="50"/>
      <c r="M44" s="50"/>
      <c r="P44" s="102"/>
    </row>
    <row r="45" spans="1:16" s="34" customFormat="1" ht="31.2">
      <c r="A45" s="27" t="s">
        <v>64</v>
      </c>
      <c r="B45" s="47" t="s">
        <v>65</v>
      </c>
      <c r="C45" s="29">
        <f>C46+C47+C50</f>
        <v>27035.9</v>
      </c>
      <c r="D45" s="29">
        <f>D47+D50+D46</f>
        <v>-673.93</v>
      </c>
      <c r="E45" s="48">
        <f>E46+E47+E50</f>
        <v>26361.97</v>
      </c>
      <c r="F45" s="66" t="e">
        <f>#REF!+F47+F50</f>
        <v>#REF!</v>
      </c>
      <c r="G45" s="29" t="e">
        <f>#REF!+G47+G50</f>
        <v>#REF!</v>
      </c>
      <c r="H45" s="29" t="e">
        <f>#REF!+H47+H50</f>
        <v>#REF!</v>
      </c>
    </row>
    <row r="46" spans="1:16" s="34" customFormat="1" ht="31.2">
      <c r="A46" s="37" t="s">
        <v>66</v>
      </c>
      <c r="B46" s="49" t="s">
        <v>67</v>
      </c>
      <c r="C46" s="54">
        <v>18114.900000000001</v>
      </c>
      <c r="D46" s="54">
        <v>-843.68</v>
      </c>
      <c r="E46" s="40">
        <f>C46+D46</f>
        <v>17271.22</v>
      </c>
      <c r="F46" s="66"/>
      <c r="G46" s="29"/>
      <c r="H46" s="29"/>
    </row>
    <row r="47" spans="1:16" s="72" customFormat="1" ht="94.2">
      <c r="A47" s="27" t="s">
        <v>100</v>
      </c>
      <c r="B47" s="47" t="s">
        <v>99</v>
      </c>
      <c r="C47" s="29">
        <f>SUM(C48:C49)</f>
        <v>4974</v>
      </c>
      <c r="D47" s="29">
        <f>SUM(D48:D49)</f>
        <v>0</v>
      </c>
      <c r="E47" s="48">
        <f>SUM(E48:E49)</f>
        <v>4974</v>
      </c>
      <c r="F47" s="33">
        <f>SUM(F48:F48)</f>
        <v>335408.48</v>
      </c>
      <c r="G47" s="32">
        <f>SUM(G48:G48)</f>
        <v>3260000</v>
      </c>
      <c r="H47" s="32">
        <f>SUM(H48:H48)</f>
        <v>4321306.45</v>
      </c>
      <c r="I47" s="71"/>
      <c r="J47" s="71"/>
      <c r="K47" s="71"/>
    </row>
    <row r="48" spans="1:16" s="16" customFormat="1" ht="109.2">
      <c r="A48" s="37" t="s">
        <v>68</v>
      </c>
      <c r="B48" s="49" t="s">
        <v>84</v>
      </c>
      <c r="C48" s="39">
        <v>4974</v>
      </c>
      <c r="D48" s="73">
        <v>0</v>
      </c>
      <c r="E48" s="40">
        <f>C48+D48</f>
        <v>4974</v>
      </c>
      <c r="F48" s="41">
        <v>335408.48</v>
      </c>
      <c r="G48" s="42">
        <v>3260000</v>
      </c>
      <c r="H48" s="39">
        <v>4321306.45</v>
      </c>
    </row>
    <row r="49" spans="1:18" s="16" customFormat="1" ht="111.75" customHeight="1">
      <c r="A49" s="101" t="s">
        <v>82</v>
      </c>
      <c r="B49" s="92" t="s">
        <v>83</v>
      </c>
      <c r="C49" s="39">
        <v>0</v>
      </c>
      <c r="D49" s="73">
        <v>0</v>
      </c>
      <c r="E49" s="40">
        <f>C49+D49</f>
        <v>0</v>
      </c>
      <c r="F49" s="41"/>
      <c r="G49" s="42"/>
      <c r="H49" s="39"/>
    </row>
    <row r="50" spans="1:18" s="72" customFormat="1" ht="47.4">
      <c r="A50" s="27" t="s">
        <v>96</v>
      </c>
      <c r="B50" s="47" t="s">
        <v>95</v>
      </c>
      <c r="C50" s="29">
        <f>SUM(C51:C52)</f>
        <v>3947</v>
      </c>
      <c r="D50" s="94">
        <f>SUM(D51:D52)</f>
        <v>169.75</v>
      </c>
      <c r="E50" s="48">
        <f>E51+E52</f>
        <v>4116.75</v>
      </c>
      <c r="F50" s="33">
        <f>F51+F52</f>
        <v>447669.26</v>
      </c>
      <c r="G50" s="32">
        <f>G51+G52</f>
        <v>3450000</v>
      </c>
      <c r="H50" s="32">
        <f>H51+H52</f>
        <v>4824313.68</v>
      </c>
    </row>
    <row r="51" spans="1:18" ht="53.25" customHeight="1">
      <c r="A51" s="37" t="s">
        <v>97</v>
      </c>
      <c r="B51" s="49" t="s">
        <v>69</v>
      </c>
      <c r="C51" s="39">
        <v>2230</v>
      </c>
      <c r="D51" s="73">
        <v>0</v>
      </c>
      <c r="E51" s="40">
        <f>C51+D51</f>
        <v>2230</v>
      </c>
      <c r="F51" s="41">
        <v>447669.26</v>
      </c>
      <c r="G51" s="42">
        <v>2950000</v>
      </c>
      <c r="H51" s="39">
        <v>3918513.68</v>
      </c>
    </row>
    <row r="52" spans="1:18" ht="62.4">
      <c r="A52" s="37" t="s">
        <v>70</v>
      </c>
      <c r="B52" s="49" t="s">
        <v>98</v>
      </c>
      <c r="C52" s="39">
        <v>1717</v>
      </c>
      <c r="D52" s="39">
        <v>169.75</v>
      </c>
      <c r="E52" s="40">
        <f>C52+D52</f>
        <v>1886.75</v>
      </c>
      <c r="F52" s="41">
        <v>0</v>
      </c>
      <c r="G52" s="42">
        <v>500000</v>
      </c>
      <c r="H52" s="39">
        <v>905800</v>
      </c>
    </row>
    <row r="53" spans="1:18" s="36" customFormat="1" ht="15.6">
      <c r="A53" s="27" t="s">
        <v>71</v>
      </c>
      <c r="B53" s="47" t="s">
        <v>72</v>
      </c>
      <c r="C53" s="54">
        <v>4000</v>
      </c>
      <c r="D53" s="54">
        <v>2529.5</v>
      </c>
      <c r="E53" s="40">
        <f>C53+D53</f>
        <v>6529.5</v>
      </c>
      <c r="F53" s="61">
        <v>907709.83</v>
      </c>
      <c r="G53" s="53">
        <v>16269600</v>
      </c>
      <c r="H53" s="54">
        <v>7538324.1399999997</v>
      </c>
      <c r="I53" s="50"/>
      <c r="J53" s="50"/>
      <c r="K53" s="50"/>
      <c r="L53" s="50"/>
      <c r="M53" s="50"/>
    </row>
    <row r="54" spans="1:18" s="50" customFormat="1" ht="16.2">
      <c r="A54" s="27"/>
      <c r="B54" s="67" t="s">
        <v>101</v>
      </c>
      <c r="C54" s="29">
        <f t="shared" ref="C54:H54" si="6">SUM(C8+C32)</f>
        <v>798578.21</v>
      </c>
      <c r="D54" s="94">
        <f t="shared" si="6"/>
        <v>5676.7999999999993</v>
      </c>
      <c r="E54" s="48">
        <f t="shared" si="6"/>
        <v>804255.01</v>
      </c>
      <c r="F54" s="33" t="e">
        <f t="shared" si="6"/>
        <v>#REF!</v>
      </c>
      <c r="G54" s="32" t="e">
        <f t="shared" si="6"/>
        <v>#REF!</v>
      </c>
      <c r="H54" s="32" t="e">
        <f t="shared" si="6"/>
        <v>#REF!</v>
      </c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s="50" customFormat="1" ht="16.2">
      <c r="A55" s="27"/>
      <c r="B55" s="67" t="s">
        <v>102</v>
      </c>
      <c r="C55" s="29">
        <f>SUM(C56+C64+C65+C66)</f>
        <v>2157628.8200000003</v>
      </c>
      <c r="D55" s="94">
        <f>SUM(D56+D64+D65+D66)</f>
        <v>6297.82</v>
      </c>
      <c r="E55" s="48">
        <f>SUM(E56+E64+E65+E66)</f>
        <v>2163926.64</v>
      </c>
      <c r="F55" s="33"/>
      <c r="G55" s="32"/>
      <c r="H55" s="3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s="36" customFormat="1" ht="31.2">
      <c r="A56" s="27" t="s">
        <v>73</v>
      </c>
      <c r="B56" s="47" t="s">
        <v>103</v>
      </c>
      <c r="C56" s="29">
        <f t="shared" ref="C56:H56" si="7">C57+C61+C62+C63</f>
        <v>2154378.8200000003</v>
      </c>
      <c r="D56" s="94">
        <f t="shared" si="7"/>
        <v>3980.18</v>
      </c>
      <c r="E56" s="48">
        <f t="shared" si="7"/>
        <v>2158359</v>
      </c>
      <c r="F56" s="66" t="e">
        <f t="shared" si="7"/>
        <v>#REF!</v>
      </c>
      <c r="G56" s="29" t="e">
        <f t="shared" si="7"/>
        <v>#REF!</v>
      </c>
      <c r="H56" s="29" t="e">
        <f t="shared" si="7"/>
        <v>#REF!</v>
      </c>
      <c r="I56" s="62"/>
      <c r="J56" s="62"/>
      <c r="K56" s="62"/>
      <c r="L56" s="62"/>
      <c r="M56" s="62"/>
      <c r="N56" s="63"/>
      <c r="O56" s="63"/>
      <c r="P56" s="63"/>
      <c r="Q56" s="63"/>
      <c r="R56" s="63"/>
    </row>
    <row r="57" spans="1:18" s="58" customFormat="1" ht="31.8">
      <c r="A57" s="27" t="s">
        <v>119</v>
      </c>
      <c r="B57" s="47" t="s">
        <v>104</v>
      </c>
      <c r="C57" s="54">
        <f>C58+C59+C60</f>
        <v>605689.79999999993</v>
      </c>
      <c r="D57" s="59">
        <f>D58+D59+D60</f>
        <v>0</v>
      </c>
      <c r="E57" s="60">
        <f>E58+E59+E60</f>
        <v>605689.79999999993</v>
      </c>
      <c r="F57" s="52" t="e">
        <f>F58+F59+#REF!+#REF!</f>
        <v>#REF!</v>
      </c>
      <c r="G57" s="51" t="e">
        <f>G58+G59+#REF!+#REF!</f>
        <v>#REF!</v>
      </c>
      <c r="H57" s="51" t="e">
        <f>H58+H59+#REF!+#REF!</f>
        <v>#REF!</v>
      </c>
      <c r="I57" s="74"/>
      <c r="J57" s="74"/>
      <c r="K57" s="74"/>
      <c r="L57" s="74"/>
      <c r="M57" s="74"/>
    </row>
    <row r="58" spans="1:18" ht="31.2">
      <c r="A58" s="37" t="s">
        <v>113</v>
      </c>
      <c r="B58" s="39" t="s">
        <v>76</v>
      </c>
      <c r="C58" s="39">
        <v>596262.69999999995</v>
      </c>
      <c r="D58" s="75">
        <v>0</v>
      </c>
      <c r="E58" s="40">
        <f t="shared" ref="E58:E66" si="8">C58+D58</f>
        <v>596262.69999999995</v>
      </c>
      <c r="F58" s="41">
        <v>61275100</v>
      </c>
      <c r="G58" s="39">
        <v>490200720</v>
      </c>
      <c r="H58" s="39">
        <v>490200800</v>
      </c>
    </row>
    <row r="59" spans="1:18" ht="31.2">
      <c r="A59" s="76" t="s">
        <v>114</v>
      </c>
      <c r="B59" s="77" t="s">
        <v>77</v>
      </c>
      <c r="C59" s="39">
        <v>9427.1</v>
      </c>
      <c r="D59" s="39">
        <v>0</v>
      </c>
      <c r="E59" s="40">
        <f t="shared" si="8"/>
        <v>9427.1</v>
      </c>
      <c r="F59" s="41">
        <v>0</v>
      </c>
      <c r="G59" s="39">
        <v>179201175</v>
      </c>
      <c r="H59" s="39">
        <v>143999300</v>
      </c>
    </row>
    <row r="60" spans="1:18" ht="24.75" customHeight="1">
      <c r="A60" s="76" t="s">
        <v>126</v>
      </c>
      <c r="B60" s="77" t="s">
        <v>109</v>
      </c>
      <c r="C60" s="39">
        <v>0</v>
      </c>
      <c r="D60" s="39">
        <v>0</v>
      </c>
      <c r="E60" s="40">
        <f t="shared" si="8"/>
        <v>0</v>
      </c>
      <c r="F60" s="41"/>
      <c r="G60" s="39"/>
      <c r="H60" s="39"/>
    </row>
    <row r="61" spans="1:18" s="58" customFormat="1" ht="31.8">
      <c r="A61" s="27" t="s">
        <v>115</v>
      </c>
      <c r="B61" s="47" t="s">
        <v>105</v>
      </c>
      <c r="C61" s="54">
        <v>233272.02</v>
      </c>
      <c r="D61" s="54">
        <v>3284.31</v>
      </c>
      <c r="E61" s="40">
        <f t="shared" si="8"/>
        <v>236556.33</v>
      </c>
      <c r="F61" s="52">
        <v>4868700</v>
      </c>
      <c r="G61" s="51">
        <v>588889900</v>
      </c>
      <c r="H61" s="51">
        <v>596926520</v>
      </c>
      <c r="I61" s="74"/>
      <c r="J61" s="74"/>
      <c r="K61" s="74"/>
      <c r="L61" s="74"/>
      <c r="M61" s="74"/>
    </row>
    <row r="62" spans="1:18" s="58" customFormat="1" ht="31.8">
      <c r="A62" s="27" t="s">
        <v>116</v>
      </c>
      <c r="B62" s="47" t="s">
        <v>106</v>
      </c>
      <c r="C62" s="54">
        <v>1312226.3</v>
      </c>
      <c r="D62" s="54">
        <v>-1204.1300000000001</v>
      </c>
      <c r="E62" s="40">
        <f t="shared" si="8"/>
        <v>1311022.1700000002</v>
      </c>
      <c r="F62" s="52">
        <v>18451450</v>
      </c>
      <c r="G62" s="51">
        <v>447337230</v>
      </c>
      <c r="H62" s="51">
        <v>433947552</v>
      </c>
      <c r="I62" s="74"/>
      <c r="J62" s="72"/>
      <c r="K62" s="72"/>
      <c r="L62" s="74"/>
      <c r="M62" s="74"/>
    </row>
    <row r="63" spans="1:18" s="58" customFormat="1" ht="16.2">
      <c r="A63" s="27" t="s">
        <v>117</v>
      </c>
      <c r="B63" s="47" t="s">
        <v>0</v>
      </c>
      <c r="C63" s="54">
        <v>3190.7</v>
      </c>
      <c r="D63" s="54">
        <v>1900</v>
      </c>
      <c r="E63" s="40">
        <f t="shared" si="8"/>
        <v>5090.7</v>
      </c>
      <c r="F63" s="52">
        <v>621203.49</v>
      </c>
      <c r="G63" s="51">
        <v>68658377</v>
      </c>
      <c r="H63" s="95">
        <v>68281727.510000005</v>
      </c>
      <c r="I63" s="72"/>
      <c r="J63" s="78"/>
      <c r="K63" s="72"/>
      <c r="L63" s="72"/>
      <c r="M63" s="74"/>
    </row>
    <row r="64" spans="1:18" s="36" customFormat="1" ht="15" customHeight="1">
      <c r="A64" s="27" t="s">
        <v>118</v>
      </c>
      <c r="B64" s="47" t="s">
        <v>78</v>
      </c>
      <c r="C64" s="54">
        <v>3250</v>
      </c>
      <c r="D64" s="59">
        <f>917.64+1400</f>
        <v>2317.64</v>
      </c>
      <c r="E64" s="40">
        <f t="shared" si="8"/>
        <v>5567.6399999999994</v>
      </c>
      <c r="F64" s="61">
        <v>710000</v>
      </c>
      <c r="G64" s="54">
        <v>11574279.73</v>
      </c>
      <c r="H64" s="96">
        <v>11723279.73</v>
      </c>
      <c r="I64" s="34"/>
      <c r="J64" s="34"/>
      <c r="K64" s="34"/>
      <c r="L64" s="34"/>
      <c r="M64" s="50"/>
    </row>
    <row r="65" spans="1:13" s="36" customFormat="1" ht="69.75" customHeight="1">
      <c r="A65" s="27" t="s">
        <v>74</v>
      </c>
      <c r="B65" s="47" t="s">
        <v>125</v>
      </c>
      <c r="C65" s="59">
        <v>3559.97</v>
      </c>
      <c r="D65" s="59">
        <v>218.07</v>
      </c>
      <c r="E65" s="60">
        <f t="shared" si="8"/>
        <v>3778.04</v>
      </c>
      <c r="F65" s="52">
        <v>0</v>
      </c>
      <c r="G65" s="51">
        <v>181800</v>
      </c>
      <c r="H65" s="95">
        <v>183349.83</v>
      </c>
      <c r="I65" s="97"/>
      <c r="J65" s="34"/>
      <c r="K65" s="100"/>
      <c r="L65" s="34"/>
      <c r="M65" s="50"/>
    </row>
    <row r="66" spans="1:13" s="36" customFormat="1" ht="68.25" customHeight="1">
      <c r="A66" s="27" t="s">
        <v>107</v>
      </c>
      <c r="B66" s="47" t="s">
        <v>79</v>
      </c>
      <c r="C66" s="59">
        <v>-3559.97</v>
      </c>
      <c r="D66" s="59">
        <v>-218.07</v>
      </c>
      <c r="E66" s="60">
        <f t="shared" si="8"/>
        <v>-3778.04</v>
      </c>
      <c r="F66" s="52">
        <v>-1500</v>
      </c>
      <c r="G66" s="51">
        <v>-181800</v>
      </c>
      <c r="H66" s="95">
        <v>-183349.83</v>
      </c>
      <c r="I66" s="34"/>
      <c r="J66" s="34"/>
      <c r="K66" s="34"/>
      <c r="L66" s="34"/>
      <c r="M66" s="50"/>
    </row>
    <row r="67" spans="1:13" s="4" customFormat="1" ht="16.2" thickBot="1">
      <c r="A67" s="79"/>
      <c r="B67" s="80" t="s">
        <v>75</v>
      </c>
      <c r="C67" s="81">
        <f t="shared" ref="C67:H67" si="9">C54+C56+C64+C65+C66</f>
        <v>2956207.0300000003</v>
      </c>
      <c r="D67" s="81">
        <f>D54+D56+D64+D65+D66</f>
        <v>11974.619999999999</v>
      </c>
      <c r="E67" s="82">
        <f>E54+E56+E64+E65+E66</f>
        <v>2968181.65</v>
      </c>
      <c r="F67" s="83" t="e">
        <f t="shared" si="9"/>
        <v>#REF!</v>
      </c>
      <c r="G67" s="81" t="e">
        <f t="shared" si="9"/>
        <v>#REF!</v>
      </c>
      <c r="H67" s="81" t="e">
        <f t="shared" si="9"/>
        <v>#REF!</v>
      </c>
    </row>
    <row r="68" spans="1:13">
      <c r="B68" s="84"/>
      <c r="C68" s="85"/>
      <c r="D68" s="85"/>
      <c r="E68" s="85"/>
      <c r="F68" s="85"/>
      <c r="G68" s="86"/>
      <c r="H68" s="87"/>
    </row>
    <row r="69" spans="1:13">
      <c r="C69" s="85"/>
      <c r="D69" s="85"/>
      <c r="E69" s="85"/>
      <c r="F69" s="85"/>
      <c r="G69" s="86"/>
      <c r="H69" s="87"/>
    </row>
    <row r="70" spans="1:13">
      <c r="C70" s="85"/>
      <c r="D70" s="85"/>
      <c r="E70" s="85"/>
      <c r="F70" s="85"/>
      <c r="G70" s="86"/>
      <c r="H70" s="87"/>
    </row>
    <row r="71" spans="1:13">
      <c r="C71" s="85"/>
      <c r="D71" s="85"/>
      <c r="E71" s="85"/>
      <c r="F71" s="85"/>
      <c r="G71" s="86"/>
      <c r="H71" s="87"/>
    </row>
    <row r="72" spans="1:13">
      <c r="C72" s="85"/>
      <c r="D72" s="85"/>
      <c r="E72" s="85"/>
      <c r="F72" s="85"/>
      <c r="G72" s="86"/>
      <c r="H72" s="87"/>
    </row>
    <row r="73" spans="1:13">
      <c r="C73" s="85"/>
      <c r="D73" s="85"/>
      <c r="E73" s="85"/>
      <c r="F73" s="85"/>
      <c r="G73" s="86"/>
      <c r="H73" s="87"/>
    </row>
    <row r="74" spans="1:13">
      <c r="C74" s="85"/>
      <c r="D74" s="85"/>
      <c r="E74" s="85"/>
      <c r="F74" s="85"/>
      <c r="G74" s="86"/>
      <c r="H74" s="87"/>
    </row>
    <row r="75" spans="1:13">
      <c r="C75" s="85"/>
      <c r="D75" s="85"/>
      <c r="E75" s="85"/>
      <c r="F75" s="85"/>
      <c r="G75" s="86"/>
      <c r="H75" s="87"/>
    </row>
    <row r="76" spans="1:13">
      <c r="C76" s="85"/>
      <c r="D76" s="85"/>
      <c r="E76" s="85"/>
      <c r="F76" s="85"/>
      <c r="G76" s="86"/>
      <c r="H76" s="87"/>
    </row>
    <row r="77" spans="1:13">
      <c r="C77" s="85"/>
      <c r="D77" s="85"/>
      <c r="E77" s="85"/>
      <c r="F77" s="85"/>
      <c r="G77" s="86"/>
      <c r="H77" s="87"/>
    </row>
    <row r="78" spans="1:13">
      <c r="C78" s="85"/>
      <c r="D78" s="85"/>
      <c r="E78" s="85"/>
      <c r="F78" s="85"/>
      <c r="G78" s="86"/>
      <c r="H78" s="87"/>
    </row>
    <row r="79" spans="1:13">
      <c r="C79" s="85"/>
      <c r="D79" s="85"/>
      <c r="E79" s="85"/>
      <c r="F79" s="85"/>
      <c r="G79" s="86"/>
      <c r="H79" s="87"/>
    </row>
    <row r="80" spans="1:13">
      <c r="C80" s="85"/>
      <c r="D80" s="85"/>
      <c r="E80" s="85"/>
      <c r="F80" s="85"/>
      <c r="G80" s="86"/>
      <c r="H80" s="87"/>
    </row>
    <row r="81" spans="3:8">
      <c r="C81" s="85"/>
      <c r="D81" s="85"/>
      <c r="E81" s="85"/>
      <c r="F81" s="85"/>
      <c r="G81" s="86"/>
      <c r="H81" s="87"/>
    </row>
    <row r="82" spans="3:8">
      <c r="C82" s="85"/>
      <c r="D82" s="85"/>
      <c r="E82" s="85"/>
      <c r="F82" s="85"/>
      <c r="G82" s="86"/>
      <c r="H82" s="87"/>
    </row>
    <row r="83" spans="3:8">
      <c r="C83" s="85"/>
      <c r="D83" s="85"/>
      <c r="E83" s="85"/>
      <c r="F83" s="85"/>
      <c r="G83" s="86"/>
      <c r="H83" s="87"/>
    </row>
    <row r="84" spans="3:8">
      <c r="C84" s="85"/>
      <c r="D84" s="85"/>
      <c r="E84" s="85"/>
      <c r="F84" s="85"/>
      <c r="G84" s="86"/>
      <c r="H84" s="87"/>
    </row>
    <row r="85" spans="3:8">
      <c r="C85" s="85"/>
      <c r="D85" s="85"/>
      <c r="E85" s="85"/>
      <c r="F85" s="85"/>
      <c r="G85" s="86"/>
      <c r="H85" s="87"/>
    </row>
    <row r="86" spans="3:8">
      <c r="C86" s="85"/>
      <c r="D86" s="85"/>
      <c r="E86" s="85"/>
      <c r="F86" s="85"/>
      <c r="G86" s="86"/>
      <c r="H86" s="87"/>
    </row>
    <row r="87" spans="3:8">
      <c r="C87" s="85"/>
      <c r="D87" s="85"/>
      <c r="E87" s="85"/>
      <c r="F87" s="85"/>
      <c r="G87" s="86"/>
      <c r="H87" s="87"/>
    </row>
    <row r="88" spans="3:8">
      <c r="C88" s="85"/>
      <c r="D88" s="85"/>
      <c r="E88" s="85"/>
      <c r="F88" s="85"/>
      <c r="G88" s="86"/>
      <c r="H88" s="87"/>
    </row>
    <row r="89" spans="3:8">
      <c r="C89" s="85"/>
      <c r="D89" s="85"/>
      <c r="E89" s="85"/>
      <c r="F89" s="85"/>
      <c r="G89" s="86"/>
      <c r="H89" s="87"/>
    </row>
    <row r="90" spans="3:8">
      <c r="C90" s="85"/>
      <c r="D90" s="85"/>
      <c r="E90" s="85"/>
      <c r="F90" s="85"/>
      <c r="G90" s="86"/>
      <c r="H90" s="87"/>
    </row>
    <row r="91" spans="3:8">
      <c r="C91" s="85"/>
      <c r="D91" s="85"/>
      <c r="E91" s="85"/>
      <c r="F91" s="85"/>
      <c r="G91" s="86"/>
      <c r="H91" s="87"/>
    </row>
    <row r="92" spans="3:8">
      <c r="C92" s="85"/>
      <c r="D92" s="85"/>
      <c r="E92" s="85"/>
      <c r="F92" s="85"/>
      <c r="G92" s="86"/>
      <c r="H92" s="87"/>
    </row>
    <row r="93" spans="3:8">
      <c r="C93" s="85"/>
      <c r="D93" s="85"/>
      <c r="E93" s="85"/>
      <c r="F93" s="85"/>
      <c r="G93" s="86"/>
      <c r="H93" s="87"/>
    </row>
    <row r="94" spans="3:8">
      <c r="C94" s="85"/>
      <c r="D94" s="85"/>
      <c r="E94" s="85"/>
      <c r="F94" s="85"/>
      <c r="G94" s="86"/>
      <c r="H94" s="87"/>
    </row>
    <row r="95" spans="3:8">
      <c r="C95" s="85"/>
      <c r="D95" s="85"/>
      <c r="E95" s="85"/>
      <c r="F95" s="85"/>
      <c r="G95" s="86"/>
      <c r="H95" s="87"/>
    </row>
    <row r="96" spans="3:8">
      <c r="C96" s="85"/>
      <c r="D96" s="85"/>
      <c r="E96" s="85"/>
      <c r="F96" s="85"/>
      <c r="G96" s="86"/>
      <c r="H96" s="87"/>
    </row>
    <row r="97" spans="3:8">
      <c r="C97" s="85"/>
      <c r="D97" s="85"/>
      <c r="E97" s="85"/>
      <c r="F97" s="85"/>
      <c r="G97" s="86"/>
      <c r="H97" s="87"/>
    </row>
    <row r="98" spans="3:8">
      <c r="C98" s="85"/>
      <c r="D98" s="85"/>
      <c r="E98" s="85"/>
      <c r="F98" s="85"/>
      <c r="G98" s="86"/>
      <c r="H98" s="87"/>
    </row>
    <row r="99" spans="3:8">
      <c r="C99" s="85"/>
      <c r="D99" s="85"/>
      <c r="E99" s="85"/>
      <c r="F99" s="85"/>
      <c r="G99" s="86"/>
      <c r="H99" s="87"/>
    </row>
    <row r="100" spans="3:8">
      <c r="C100" s="85"/>
      <c r="D100" s="85"/>
      <c r="E100" s="85"/>
      <c r="F100" s="85"/>
      <c r="G100" s="86"/>
      <c r="H100" s="87"/>
    </row>
    <row r="101" spans="3:8">
      <c r="C101" s="85"/>
      <c r="D101" s="85"/>
      <c r="E101" s="85"/>
      <c r="F101" s="85"/>
      <c r="G101" s="86"/>
      <c r="H101" s="87"/>
    </row>
    <row r="102" spans="3:8">
      <c r="C102" s="85"/>
      <c r="D102" s="85"/>
      <c r="E102" s="85"/>
      <c r="F102" s="85"/>
      <c r="G102" s="86"/>
      <c r="H102" s="87"/>
    </row>
    <row r="103" spans="3:8">
      <c r="C103" s="85"/>
      <c r="D103" s="85"/>
      <c r="E103" s="85"/>
      <c r="F103" s="85"/>
      <c r="G103" s="86"/>
      <c r="H103" s="87"/>
    </row>
    <row r="104" spans="3:8">
      <c r="C104" s="85"/>
      <c r="D104" s="85"/>
      <c r="E104" s="85"/>
      <c r="F104" s="85"/>
      <c r="G104" s="86"/>
      <c r="H104" s="87"/>
    </row>
  </sheetData>
  <mergeCells count="3">
    <mergeCell ref="A4:E4"/>
    <mergeCell ref="D1:E1"/>
    <mergeCell ref="C2:E2"/>
  </mergeCells>
  <pageMargins left="0.78740157480314965" right="0.39370078740157483" top="0.78740157480314965" bottom="0.78740157480314965" header="0.31496062992125984" footer="0.31496062992125984"/>
  <pageSetup paperSize="9" scale="69" firstPageNumber="283" fitToHeight="0" orientation="portrait" useFirstPageNumber="1" r:id="rId1"/>
  <headerFooter scaleWithDoc="0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А. Чудная</dc:creator>
  <cp:lastModifiedBy>Абдуллина С.Ч.</cp:lastModifiedBy>
  <cp:lastPrinted>2019-06-11T06:18:17Z</cp:lastPrinted>
  <dcterms:created xsi:type="dcterms:W3CDTF">2015-12-08T03:48:53Z</dcterms:created>
  <dcterms:modified xsi:type="dcterms:W3CDTF">2019-06-11T06:18:23Z</dcterms:modified>
</cp:coreProperties>
</file>