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Проект бюджета 2022-2024 годы ДУМА\"/>
    </mc:Choice>
  </mc:AlternateContent>
  <xr:revisionPtr revIDLastSave="0" documentId="13_ncr:1_{CD2BDB4B-B000-4E97-ADFD-323053E0E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'1'!$6:$8</definedName>
    <definedName name="_xlnm.Print_Area" localSheetId="0">'1'!$A$1:$J$119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D117" i="4" l="1"/>
  <c r="E110" i="4" l="1"/>
  <c r="E114" i="4"/>
  <c r="E113" i="4" s="1"/>
  <c r="E117" i="4"/>
  <c r="E89" i="4" l="1"/>
  <c r="D89" i="4"/>
  <c r="C89" i="4"/>
  <c r="J100" i="4"/>
  <c r="H100" i="4"/>
  <c r="J94" i="4"/>
  <c r="H94" i="4"/>
  <c r="H74" i="4"/>
  <c r="H61" i="4"/>
  <c r="I117" i="4"/>
  <c r="G117" i="4"/>
  <c r="E97" i="4"/>
  <c r="D114" i="4"/>
  <c r="C113" i="4"/>
  <c r="F57" i="4"/>
  <c r="D37" i="4"/>
  <c r="D35" i="4" s="1"/>
  <c r="D34" i="4" s="1"/>
  <c r="D26" i="4"/>
  <c r="D15" i="4"/>
  <c r="D12" i="4"/>
  <c r="G114" i="4"/>
  <c r="C117" i="4"/>
  <c r="C110" i="4" l="1"/>
  <c r="D10" i="4"/>
  <c r="D9" i="4" s="1"/>
  <c r="D49" i="4" s="1"/>
  <c r="G51" i="4"/>
  <c r="J107" i="4"/>
  <c r="H107" i="4"/>
  <c r="F107" i="4"/>
  <c r="J104" i="4"/>
  <c r="H104" i="4"/>
  <c r="F104" i="4"/>
  <c r="J103" i="4"/>
  <c r="H103" i="4"/>
  <c r="F103" i="4"/>
  <c r="J99" i="4"/>
  <c r="H99" i="4"/>
  <c r="F99" i="4"/>
  <c r="J98" i="4"/>
  <c r="H98" i="4"/>
  <c r="F98" i="4"/>
  <c r="J96" i="4"/>
  <c r="H96" i="4"/>
  <c r="F96" i="4"/>
  <c r="J95" i="4"/>
  <c r="H95" i="4"/>
  <c r="F95" i="4"/>
  <c r="J93" i="4"/>
  <c r="H93" i="4"/>
  <c r="F93" i="4"/>
  <c r="J91" i="4"/>
  <c r="H91" i="4"/>
  <c r="F91" i="4"/>
  <c r="J88" i="4"/>
  <c r="H88" i="4"/>
  <c r="F88" i="4"/>
  <c r="J87" i="4"/>
  <c r="H87" i="4"/>
  <c r="F87" i="4"/>
  <c r="J85" i="4"/>
  <c r="H85" i="4"/>
  <c r="F85" i="4"/>
  <c r="J84" i="4"/>
  <c r="H84" i="4"/>
  <c r="F84" i="4"/>
  <c r="J83" i="4"/>
  <c r="H83" i="4"/>
  <c r="F83" i="4"/>
  <c r="J82" i="4"/>
  <c r="H82" i="4"/>
  <c r="F82" i="4"/>
  <c r="J81" i="4"/>
  <c r="H81" i="4"/>
  <c r="F81" i="4"/>
  <c r="J79" i="4"/>
  <c r="H79" i="4"/>
  <c r="F79" i="4"/>
  <c r="J76" i="4"/>
  <c r="H76" i="4"/>
  <c r="F76" i="4"/>
  <c r="J75" i="4"/>
  <c r="H75" i="4"/>
  <c r="F75" i="4"/>
  <c r="J74" i="4"/>
  <c r="F74" i="4"/>
  <c r="J73" i="4"/>
  <c r="H73" i="4"/>
  <c r="F73" i="4"/>
  <c r="J71" i="4"/>
  <c r="H71" i="4"/>
  <c r="F71" i="4"/>
  <c r="J70" i="4"/>
  <c r="H70" i="4"/>
  <c r="F70" i="4"/>
  <c r="J69" i="4"/>
  <c r="H69" i="4"/>
  <c r="F69" i="4"/>
  <c r="J68" i="4"/>
  <c r="H68" i="4"/>
  <c r="F68" i="4"/>
  <c r="H67" i="4"/>
  <c r="J66" i="4"/>
  <c r="H66" i="4"/>
  <c r="F66" i="4"/>
  <c r="J65" i="4"/>
  <c r="H65" i="4"/>
  <c r="F65" i="4"/>
  <c r="J63" i="4"/>
  <c r="H63" i="4"/>
  <c r="F63" i="4"/>
  <c r="J62" i="4"/>
  <c r="H62" i="4"/>
  <c r="F62" i="4"/>
  <c r="J61" i="4"/>
  <c r="F61" i="4"/>
  <c r="J59" i="4"/>
  <c r="H59" i="4"/>
  <c r="F59" i="4"/>
  <c r="J58" i="4"/>
  <c r="H58" i="4"/>
  <c r="F58" i="4"/>
  <c r="J56" i="4"/>
  <c r="F56" i="4"/>
  <c r="J55" i="4"/>
  <c r="H55" i="4"/>
  <c r="F55" i="4"/>
  <c r="J54" i="4"/>
  <c r="H54" i="4"/>
  <c r="F54" i="4"/>
  <c r="J53" i="4"/>
  <c r="H53" i="4"/>
  <c r="F53" i="4"/>
  <c r="J52" i="4"/>
  <c r="H52" i="4"/>
  <c r="F52" i="4"/>
  <c r="H32" i="4" l="1"/>
  <c r="H31" i="4"/>
  <c r="H19" i="4"/>
  <c r="E37" i="4"/>
  <c r="I20" i="4"/>
  <c r="G20" i="4"/>
  <c r="E20" i="4"/>
  <c r="H22" i="4"/>
  <c r="J22" i="4"/>
  <c r="F22" i="4"/>
  <c r="D113" i="4"/>
  <c r="D106" i="4"/>
  <c r="D102" i="4"/>
  <c r="D97" i="4"/>
  <c r="D92" i="4"/>
  <c r="D86" i="4"/>
  <c r="D80" i="4"/>
  <c r="D77" i="4"/>
  <c r="D72" i="4"/>
  <c r="D64" i="4"/>
  <c r="D60" i="4"/>
  <c r="D51" i="4"/>
  <c r="I37" i="4"/>
  <c r="G37" i="4"/>
  <c r="C37" i="4"/>
  <c r="D110" i="4" l="1"/>
  <c r="D108" i="4"/>
  <c r="C72" i="4"/>
  <c r="D109" i="4" l="1"/>
  <c r="I92" i="4"/>
  <c r="G92" i="4"/>
  <c r="E92" i="4"/>
  <c r="I114" i="4"/>
  <c r="I113" i="4" s="1"/>
  <c r="I110" i="4" s="1"/>
  <c r="G113" i="4"/>
  <c r="G110" i="4" s="1"/>
  <c r="J111" i="4" l="1"/>
  <c r="J113" i="4"/>
  <c r="J114" i="4"/>
  <c r="J115" i="4"/>
  <c r="J116" i="4"/>
  <c r="H111" i="4"/>
  <c r="H115" i="4"/>
  <c r="H116" i="4"/>
  <c r="F116" i="4"/>
  <c r="F115" i="4"/>
  <c r="F111" i="4"/>
  <c r="F113" i="4" l="1"/>
  <c r="H113" i="4"/>
  <c r="J110" i="4"/>
  <c r="H114" i="4"/>
  <c r="F114" i="4"/>
  <c r="H110" i="4"/>
  <c r="F110" i="4"/>
  <c r="C86" i="4"/>
  <c r="C92" i="4"/>
  <c r="G89" i="4" l="1"/>
  <c r="G60" i="4"/>
  <c r="G64" i="4"/>
  <c r="G72" i="4"/>
  <c r="G77" i="4"/>
  <c r="G80" i="4"/>
  <c r="G86" i="4"/>
  <c r="H92" i="4"/>
  <c r="G97" i="4"/>
  <c r="G102" i="4"/>
  <c r="G106" i="4"/>
  <c r="E51" i="4"/>
  <c r="E60" i="4"/>
  <c r="E64" i="4"/>
  <c r="E72" i="4"/>
  <c r="E77" i="4"/>
  <c r="E80" i="4"/>
  <c r="E86" i="4"/>
  <c r="F86" i="4" s="1"/>
  <c r="E102" i="4"/>
  <c r="E106" i="4"/>
  <c r="I51" i="4"/>
  <c r="I60" i="4"/>
  <c r="J60" i="4" s="1"/>
  <c r="I64" i="4"/>
  <c r="I72" i="4"/>
  <c r="I77" i="4"/>
  <c r="I80" i="4"/>
  <c r="I86" i="4"/>
  <c r="I89" i="4"/>
  <c r="J89" i="4" s="1"/>
  <c r="I97" i="4"/>
  <c r="I102" i="4"/>
  <c r="I106" i="4"/>
  <c r="C106" i="4"/>
  <c r="C102" i="4"/>
  <c r="C97" i="4"/>
  <c r="C80" i="4"/>
  <c r="C77" i="4"/>
  <c r="C64" i="4"/>
  <c r="C60" i="4"/>
  <c r="C51" i="4"/>
  <c r="H60" i="4" l="1"/>
  <c r="G108" i="4"/>
  <c r="J106" i="4"/>
  <c r="H106" i="4"/>
  <c r="F106" i="4"/>
  <c r="J102" i="4"/>
  <c r="H102" i="4"/>
  <c r="H97" i="4"/>
  <c r="J86" i="4"/>
  <c r="J80" i="4"/>
  <c r="H80" i="4"/>
  <c r="H77" i="4"/>
  <c r="J64" i="4"/>
  <c r="F64" i="4"/>
  <c r="H51" i="4"/>
  <c r="F102" i="4"/>
  <c r="F60" i="4"/>
  <c r="J97" i="4"/>
  <c r="F80" i="4"/>
  <c r="F97" i="4"/>
  <c r="J77" i="4"/>
  <c r="J51" i="4"/>
  <c r="J92" i="4"/>
  <c r="F77" i="4"/>
  <c r="C108" i="4"/>
  <c r="H72" i="4"/>
  <c r="F92" i="4"/>
  <c r="H86" i="4"/>
  <c r="H64" i="4"/>
  <c r="F89" i="4"/>
  <c r="J72" i="4"/>
  <c r="F72" i="4"/>
  <c r="H89" i="4"/>
  <c r="F51" i="4"/>
  <c r="I108" i="4"/>
  <c r="E108" i="4"/>
  <c r="J108" i="4" l="1"/>
  <c r="F108" i="4"/>
  <c r="H108" i="4"/>
  <c r="J45" i="4" l="1"/>
  <c r="J44" i="4"/>
  <c r="J43" i="4"/>
  <c r="J39" i="4"/>
  <c r="J32" i="4"/>
  <c r="J31" i="4"/>
  <c r="J29" i="4"/>
  <c r="J28" i="4"/>
  <c r="J24" i="4"/>
  <c r="J23" i="4"/>
  <c r="J21" i="4"/>
  <c r="J19" i="4"/>
  <c r="J18" i="4"/>
  <c r="J16" i="4"/>
  <c r="J14" i="4"/>
  <c r="J13" i="4"/>
  <c r="H45" i="4"/>
  <c r="H44" i="4"/>
  <c r="H43" i="4"/>
  <c r="H39" i="4"/>
  <c r="H29" i="4"/>
  <c r="H28" i="4"/>
  <c r="H24" i="4"/>
  <c r="H23" i="4"/>
  <c r="H21" i="4"/>
  <c r="H18" i="4"/>
  <c r="H16" i="4"/>
  <c r="H14" i="4"/>
  <c r="H13" i="4"/>
  <c r="F45" i="4"/>
  <c r="F44" i="4"/>
  <c r="F43" i="4"/>
  <c r="F39" i="4"/>
  <c r="F32" i="4"/>
  <c r="F31" i="4"/>
  <c r="F30" i="4"/>
  <c r="F29" i="4"/>
  <c r="F28" i="4"/>
  <c r="F24" i="4"/>
  <c r="F23" i="4"/>
  <c r="F21" i="4"/>
  <c r="F19" i="4"/>
  <c r="F18" i="4"/>
  <c r="F17" i="4"/>
  <c r="F16" i="4"/>
  <c r="F14" i="4"/>
  <c r="F13" i="4"/>
  <c r="C26" i="4"/>
  <c r="C35" i="4"/>
  <c r="C34" i="4" s="1"/>
  <c r="C15" i="4"/>
  <c r="C12" i="4"/>
  <c r="I35" i="4"/>
  <c r="I34" i="4" s="1"/>
  <c r="G35" i="4"/>
  <c r="G34" i="4" s="1"/>
  <c r="E35" i="4"/>
  <c r="E34" i="4" s="1"/>
  <c r="F34" i="4" s="1"/>
  <c r="I26" i="4"/>
  <c r="G26" i="4"/>
  <c r="E26" i="4"/>
  <c r="F20" i="4"/>
  <c r="I15" i="4"/>
  <c r="G15" i="4"/>
  <c r="E15" i="4"/>
  <c r="F15" i="4" s="1"/>
  <c r="I12" i="4"/>
  <c r="G12" i="4"/>
  <c r="E12" i="4"/>
  <c r="F12" i="4" s="1"/>
  <c r="J12" i="4" l="1"/>
  <c r="H26" i="4"/>
  <c r="J34" i="4"/>
  <c r="J26" i="4"/>
  <c r="H12" i="4"/>
  <c r="J15" i="4"/>
  <c r="H34" i="4"/>
  <c r="J20" i="4"/>
  <c r="F26" i="4"/>
  <c r="F35" i="4"/>
  <c r="J35" i="4"/>
  <c r="H20" i="4"/>
  <c r="H37" i="4"/>
  <c r="G10" i="4"/>
  <c r="H15" i="4"/>
  <c r="H35" i="4"/>
  <c r="F37" i="4"/>
  <c r="J37" i="4"/>
  <c r="I10" i="4"/>
  <c r="E10" i="4"/>
  <c r="C10" i="4"/>
  <c r="C9" i="4" s="1"/>
  <c r="L49" i="4" l="1"/>
  <c r="C49" i="4"/>
  <c r="C109" i="4" s="1"/>
  <c r="E9" i="4"/>
  <c r="F10" i="4"/>
  <c r="I9" i="4"/>
  <c r="J10" i="4"/>
  <c r="H10" i="4"/>
  <c r="G9" i="4"/>
  <c r="G49" i="4" l="1"/>
  <c r="G109" i="4" s="1"/>
  <c r="H9" i="4"/>
  <c r="J9" i="4"/>
  <c r="I49" i="4"/>
  <c r="E49" i="4"/>
  <c r="E109" i="4" s="1"/>
  <c r="F9" i="4"/>
  <c r="F49" i="4" l="1"/>
  <c r="F109" i="4"/>
  <c r="J49" i="4"/>
  <c r="I109" i="4"/>
  <c r="J109" i="4" s="1"/>
  <c r="H49" i="4"/>
  <c r="H109" i="4" l="1"/>
</calcChain>
</file>

<file path=xl/sharedStrings.xml><?xml version="1.0" encoding="utf-8"?>
<sst xmlns="http://schemas.openxmlformats.org/spreadsheetml/2006/main" count="206" uniqueCount="198">
  <si>
    <t>Наименование показателя</t>
  </si>
  <si>
    <t>НАЛОГОВЫЕ И НЕНАЛОГОВЫЕ  ДОХОДЫ</t>
  </si>
  <si>
    <t>НАЛОГОВЫЕ  ДОХОДЫ</t>
  </si>
  <si>
    <t>в т.ч.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</si>
  <si>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</si>
  <si>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</si>
  <si>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</si>
  <si>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</si>
  <si>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</si>
  <si>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</si>
  <si>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</si>
  <si>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</si>
  <si>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 имущество</t>
  </si>
  <si>
    <t>Налог на имущество физических лиц</t>
  </si>
  <si>
    <t>Земельный налог</t>
  </si>
  <si>
    <t>Государственная пошлина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</si>
  <si>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</si>
  <si>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</si>
  <si>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Платежи при пользовании природными ресурсами</t>
  </si>
  <si>
    <t>Доходы от продажи 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</si>
  <si>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</si>
  <si>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</si>
  <si>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</si>
  <si>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бюджетам бюджетной системы Российской Федерации </t>
  </si>
  <si>
    <t>Дотации 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</si>
  <si>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</si>
  <si>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</si>
  <si>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</si>
  <si>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Прочие безвозмездные поступления</t>
  </si>
  <si>
    <t>ИТОГО ДОХОДОВ</t>
  </si>
  <si>
    <t>(тыс.рублей)</t>
  </si>
  <si>
    <t>Прочие неналоговые доходы</t>
  </si>
  <si>
    <t>Код</t>
  </si>
  <si>
    <t>проект</t>
  </si>
  <si>
    <t xml:space="preserve">1 01 00 </t>
  </si>
  <si>
    <t xml:space="preserve"> 1 00 00</t>
  </si>
  <si>
    <t>1 01 02</t>
  </si>
  <si>
    <t>1 03 02</t>
  </si>
  <si>
    <t xml:space="preserve"> 1 05 00</t>
  </si>
  <si>
    <t xml:space="preserve"> 1 05 01</t>
  </si>
  <si>
    <t xml:space="preserve"> 1 05 02</t>
  </si>
  <si>
    <t xml:space="preserve"> 1 05 03</t>
  </si>
  <si>
    <t xml:space="preserve"> 1 05 04</t>
  </si>
  <si>
    <t xml:space="preserve"> 1 06 00</t>
  </si>
  <si>
    <t xml:space="preserve"> 1 06 01</t>
  </si>
  <si>
    <t>1 06 06</t>
  </si>
  <si>
    <t xml:space="preserve"> 1 08 00</t>
  </si>
  <si>
    <t xml:space="preserve"> 1 09 00</t>
  </si>
  <si>
    <t xml:space="preserve"> 1 11 00</t>
  </si>
  <si>
    <t xml:space="preserve"> 1 12 00</t>
  </si>
  <si>
    <t xml:space="preserve"> 1 13 00</t>
  </si>
  <si>
    <t xml:space="preserve"> 1 14 00</t>
  </si>
  <si>
    <t>1 16 00</t>
  </si>
  <si>
    <t xml:space="preserve"> 1 17 00</t>
  </si>
  <si>
    <t>2 00 00</t>
  </si>
  <si>
    <t xml:space="preserve"> 2 02 00</t>
  </si>
  <si>
    <t xml:space="preserve"> 2 02 10</t>
  </si>
  <si>
    <t xml:space="preserve">     2 02 15</t>
  </si>
  <si>
    <t xml:space="preserve">    2 02 15</t>
  </si>
  <si>
    <t xml:space="preserve"> 2 02 20</t>
  </si>
  <si>
    <t xml:space="preserve"> 2 02 30</t>
  </si>
  <si>
    <t>2 02 40</t>
  </si>
  <si>
    <t xml:space="preserve"> 2 07 00</t>
  </si>
  <si>
    <t xml:space="preserve"> 2 18 00</t>
  </si>
  <si>
    <t xml:space="preserve"> 2 19 00</t>
  </si>
  <si>
    <t>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</si>
  <si>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</si>
  <si>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</si>
  <si>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</si>
  <si>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</si>
  <si>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</si>
  <si>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</si>
  <si>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</si>
  <si>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</si>
  <si>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</si>
  <si>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</si>
  <si>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</si>
  <si>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</si>
  <si>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</si>
  <si>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</si>
  <si>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</si>
  <si>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</si>
  <si>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</si>
  <si>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</si>
  <si>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</si>
  <si>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</si>
  <si>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</si>
  <si>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</si>
  <si>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</si>
  <si>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</si>
  <si>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</si>
  <si>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</si>
  <si>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</si>
  <si>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</si>
  <si>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</si>
  <si>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</si>
  <si>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</si>
  <si>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</si>
  <si>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</si>
  <si>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</si>
  <si>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</si>
  <si>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</si>
  <si>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</si>
  <si>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</si>
  <si>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</si>
  <si>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</si>
  <si>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</si>
  <si>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</si>
  <si>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</si>
  <si>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</si>
  <si>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</si>
  <si>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</si>
  <si>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ВСЕГО РАСХОДОВ</t>
  </si>
  <si>
    <t>ПРЕВЫШЕНИЕ РАСХОДОВ НАД ДОХОДАМИ (ДЕФИЦИТ)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</si>
  <si>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</si>
  <si>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</si>
  <si>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</si>
  <si>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бюджета</t>
  </si>
  <si>
    <t>Прочие остатки средств бюджетов</t>
  </si>
  <si>
    <t xml:space="preserve">   Увеличение прочих остатков средств бюджетов</t>
  </si>
  <si>
    <t xml:space="preserve">   Уменьшение прочих остатков средств бюджетов</t>
  </si>
  <si>
    <t>Иные источники внутреннего финансирования дефицитов бюджетов</t>
  </si>
  <si>
    <t>.0100</t>
  </si>
  <si>
    <t>.0102</t>
  </si>
  <si>
    <t>.0103</t>
  </si>
  <si>
    <t>.0104</t>
  </si>
  <si>
    <t>.0105</t>
  </si>
  <si>
    <t>.0106</t>
  </si>
  <si>
    <t>.0111</t>
  </si>
  <si>
    <t>.0113</t>
  </si>
  <si>
    <t>.0300</t>
  </si>
  <si>
    <t>.0304</t>
  </si>
  <si>
    <t>.0310</t>
  </si>
  <si>
    <t>.0314</t>
  </si>
  <si>
    <t>.0400</t>
  </si>
  <si>
    <t>.0401</t>
  </si>
  <si>
    <t>.0405</t>
  </si>
  <si>
    <t>.0408</t>
  </si>
  <si>
    <t>.0409</t>
  </si>
  <si>
    <t>.0410</t>
  </si>
  <si>
    <t>.0412</t>
  </si>
  <si>
    <t>.0500</t>
  </si>
  <si>
    <t>.0501</t>
  </si>
  <si>
    <t>.0502</t>
  </si>
  <si>
    <t>.0503</t>
  </si>
  <si>
    <t>.0505</t>
  </si>
  <si>
    <t>.0600</t>
  </si>
  <si>
    <t>.0605</t>
  </si>
  <si>
    <t>.0700</t>
  </si>
  <si>
    <t>.0701</t>
  </si>
  <si>
    <t>.0702</t>
  </si>
  <si>
    <t>.0703</t>
  </si>
  <si>
    <t>.0707</t>
  </si>
  <si>
    <t>.0709</t>
  </si>
  <si>
    <t>.0800</t>
  </si>
  <si>
    <t>.0801</t>
  </si>
  <si>
    <t>.0804</t>
  </si>
  <si>
    <t>.0900</t>
  </si>
  <si>
    <t>.0909</t>
  </si>
  <si>
    <t xml:space="preserve">Молодежная политика </t>
  </si>
  <si>
    <t>ФИЗИЧЕСКАЯ КУЛЬТУРА И СПОРТ</t>
  </si>
  <si>
    <t xml:space="preserve">Физическая культура </t>
  </si>
  <si>
    <t>СРЕДСТВА МАССОВОЙ ИНФОРМАЦИИ</t>
  </si>
  <si>
    <t xml:space="preserve">ОБСЛУЖИВАНИЕ ГОСУДАРСТВЕННОГО И МУНИЦИПАЛЬНОГО ДОЛГА </t>
  </si>
  <si>
    <t>.0602</t>
  </si>
  <si>
    <t>Сбор, удаление отходов и очистка сточных вод</t>
  </si>
  <si>
    <t>Средства от продажи акций и иных форм участия в капитале, находящихся в собственности  городских округов</t>
  </si>
  <si>
    <t>Приложение №  1 (I)</t>
  </si>
  <si>
    <t xml:space="preserve">к пояснительной записке </t>
  </si>
  <si>
    <t>.0407</t>
  </si>
  <si>
    <t>Лесное хозяйство</t>
  </si>
  <si>
    <t xml:space="preserve">     2 02 19</t>
  </si>
  <si>
    <t xml:space="preserve">Прочие дотации бюджетам городских округов </t>
  </si>
  <si>
    <t>1 06 04</t>
  </si>
  <si>
    <t>Транспортный налог</t>
  </si>
  <si>
    <t>Обеспечение проведения выборов и референдумов</t>
  </si>
  <si>
    <t>.0107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</si>
  <si>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</si>
  <si>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% к 2021 году</t>
  </si>
  <si>
    <t>2022 год</t>
  </si>
  <si>
    <t>% к 2022 году</t>
  </si>
  <si>
    <t>Спорт высших достижений</t>
  </si>
  <si>
    <t>Задолженность и перерасчеты по отмененным налогам, сборам и иным обязательным платежам</t>
  </si>
  <si>
    <t>Доходы от оказания платных услуг и компенсации затрат государства</t>
  </si>
  <si>
    <t>Доходы бюджетов бюджетной системы Российской Федерации  от возврата остатков субсидий, субвенций  и иных межбюджетных трансфертов,имеющих 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</si>
  <si>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</si>
  <si>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2023 год</t>
  </si>
  <si>
    <t xml:space="preserve">2024 год </t>
  </si>
  <si>
    <t>2021 год (утверждено решением Думы от 11.12.2020 №24)</t>
  </si>
  <si>
    <t>% к 2023 году</t>
  </si>
  <si>
    <t xml:space="preserve">Основные параметры бюджета города Радужный на 2022 год и на плановый период 2023 и 2024 годов </t>
  </si>
  <si>
    <t>2020 год (отчет)    (утверждено Решением Думы от 27.05.2021 № 71)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</si>
  <si>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</si>
  <si>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Дотации бюджетам городских округов на выравнивание бюджетной обеспеченности из бюджета субъекта Российской Федерации</t>
  </si>
  <si>
    <t>.0907</t>
  </si>
  <si>
    <t>Санитарно-эпидемиологическое благополучие</t>
  </si>
  <si>
    <t>Защита населения и территории от чрезвычайных ситуаций природного и техногенного характера, пожарная безопасность*</t>
  </si>
  <si>
    <t>*Данные по 2020 и 2021 году приведены в сопоставимом виде к 2022-2024 годам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</si>
</sst>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"/>
    <numFmt numFmtId="166" formatCode="0000"/>
    <numFmt numFmtId="167" formatCode="#,##0.00;[Red]\-#,##0.00;0.00"/>
    <numFmt numFmtId="168" formatCode="#,##0.00_р_.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4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1" fillId="0" borderId="0"/>
    <xf numFmtId="164" fontId="1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7" fillId="0" borderId="0" xfId="1" applyFont="1" applyFill="1"/>
    <xf numFmtId="0" fontId="7" fillId="0" borderId="0" xfId="1" applyFont="1" applyFill="1" applyAlignment="1">
      <alignment wrapText="1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left" wrapText="1"/>
    </xf>
    <xf numFmtId="0" fontId="3" fillId="0" borderId="0" xfId="2" applyNumberFormat="1" applyFont="1" applyFill="1" applyBorder="1" applyAlignment="1" applyProtection="1">
      <alignment horizontal="right"/>
      <protection hidden="1"/>
    </xf>
    <xf numFmtId="0" fontId="7" fillId="0" borderId="0" xfId="1" applyFont="1" applyFill="1" applyAlignment="1">
      <alignment horizontal="left"/>
    </xf>
    <xf numFmtId="0" fontId="7" fillId="0" borderId="0" xfId="1" applyFont="1" applyFill="1" applyBorder="1" applyAlignment="1">
      <alignment wrapText="1"/>
    </xf>
    <xf numFmtId="0" fontId="2" fillId="0" borderId="0" xfId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/>
    <xf numFmtId="0" fontId="17" fillId="0" borderId="5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 wrapText="1" shrinkToFit="1"/>
    </xf>
    <xf numFmtId="0" fontId="7" fillId="0" borderId="0" xfId="1" applyFont="1" applyFill="1" applyBorder="1"/>
    <xf numFmtId="0" fontId="13" fillId="0" borderId="11" xfId="1" applyFont="1" applyFill="1" applyBorder="1" applyAlignment="1">
      <alignment horizontal="center"/>
    </xf>
    <xf numFmtId="0" fontId="14" fillId="0" borderId="22" xfId="1" applyFont="1" applyFill="1" applyBorder="1" applyAlignment="1">
      <alignment horizontal="center" wrapText="1"/>
    </xf>
    <xf numFmtId="0" fontId="14" fillId="0" borderId="22" xfId="1" applyFont="1" applyFill="1" applyBorder="1" applyAlignment="1">
      <alignment horizontal="center"/>
    </xf>
    <xf numFmtId="3" fontId="14" fillId="0" borderId="22" xfId="1" applyNumberFormat="1" applyFont="1" applyFill="1" applyBorder="1" applyAlignment="1">
      <alignment horizontal="center" wrapText="1"/>
    </xf>
    <xf numFmtId="3" fontId="14" fillId="0" borderId="23" xfId="1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18" fillId="0" borderId="13" xfId="1" applyFont="1" applyFill="1" applyBorder="1" applyAlignment="1">
      <alignment horizontal="right"/>
    </xf>
    <xf numFmtId="0" fontId="18" fillId="0" borderId="1" xfId="1" applyFont="1" applyFill="1" applyBorder="1" applyAlignment="1">
      <alignment wrapText="1"/>
    </xf>
    <xf numFmtId="4" fontId="19" fillId="0" borderId="1" xfId="1" applyNumberFormat="1" applyFont="1" applyFill="1" applyBorder="1" applyAlignment="1">
      <alignment horizontal="center" wrapText="1"/>
    </xf>
    <xf numFmtId="4" fontId="19" fillId="0" borderId="12" xfId="1" applyNumberFormat="1" applyFont="1" applyFill="1" applyBorder="1" applyAlignment="1">
      <alignment horizontal="center" wrapText="1"/>
    </xf>
    <xf numFmtId="0" fontId="18" fillId="0" borderId="1" xfId="1" applyFont="1" applyFill="1" applyBorder="1" applyAlignment="1">
      <alignment horizontal="left" wrapText="1"/>
    </xf>
    <xf numFmtId="0" fontId="3" fillId="0" borderId="13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 wrapText="1"/>
    </xf>
    <xf numFmtId="4" fontId="3" fillId="0" borderId="1" xfId="1" applyNumberFormat="1" applyFont="1" applyFill="1" applyBorder="1" applyAlignment="1">
      <alignment horizontal="center" wrapText="1"/>
    </xf>
    <xf numFmtId="0" fontId="14" fillId="0" borderId="13" xfId="1" applyFont="1" applyFill="1" applyBorder="1" applyAlignment="1">
      <alignment horizontal="right"/>
    </xf>
    <xf numFmtId="0" fontId="14" fillId="0" borderId="1" xfId="1" applyFont="1" applyFill="1" applyBorder="1" applyAlignment="1">
      <alignment horizontal="left" wrapText="1"/>
    </xf>
    <xf numFmtId="4" fontId="14" fillId="0" borderId="1" xfId="1" applyNumberFormat="1" applyFont="1" applyFill="1" applyBorder="1" applyAlignment="1">
      <alignment horizontal="center" wrapText="1"/>
    </xf>
    <xf numFmtId="0" fontId="9" fillId="0" borderId="0" xfId="1" applyFont="1" applyFill="1" applyBorder="1"/>
    <xf numFmtId="4" fontId="22" fillId="0" borderId="1" xfId="1" applyNumberFormat="1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wrapText="1"/>
    </xf>
    <xf numFmtId="4" fontId="20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10" fillId="0" borderId="13" xfId="1" applyFont="1" applyFill="1" applyBorder="1" applyAlignment="1">
      <alignment horizontal="right"/>
    </xf>
    <xf numFmtId="0" fontId="10" fillId="0" borderId="1" xfId="1" applyFont="1" applyFill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3" fillId="0" borderId="14" xfId="1" applyFont="1" applyFill="1" applyBorder="1" applyAlignment="1">
      <alignment horizontal="right"/>
    </xf>
    <xf numFmtId="0" fontId="14" fillId="0" borderId="3" xfId="1" applyFont="1" applyFill="1" applyBorder="1" applyAlignment="1">
      <alignment horizontal="left" wrapText="1"/>
    </xf>
    <xf numFmtId="4" fontId="19" fillId="0" borderId="3" xfId="1" applyNumberFormat="1" applyFont="1" applyFill="1" applyBorder="1" applyAlignment="1">
      <alignment horizontal="center" wrapText="1"/>
    </xf>
    <xf numFmtId="4" fontId="19" fillId="0" borderId="15" xfId="1" applyNumberFormat="1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vertical="top"/>
    </xf>
    <xf numFmtId="0" fontId="17" fillId="0" borderId="3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 vertical="top"/>
    </xf>
    <xf numFmtId="166" fontId="14" fillId="0" borderId="1" xfId="2" applyNumberFormat="1" applyFont="1" applyFill="1" applyBorder="1" applyAlignment="1" applyProtection="1">
      <alignment wrapText="1"/>
      <protection hidden="1"/>
    </xf>
    <xf numFmtId="4" fontId="17" fillId="0" borderId="1" xfId="0" applyNumberFormat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 applyProtection="1">
      <alignment wrapText="1"/>
      <protection hidden="1"/>
    </xf>
    <xf numFmtId="167" fontId="3" fillId="0" borderId="2" xfId="2" applyNumberFormat="1" applyFont="1" applyFill="1" applyBorder="1" applyAlignment="1" applyProtection="1">
      <alignment horizontal="center"/>
      <protection hidden="1"/>
    </xf>
    <xf numFmtId="167" fontId="3" fillId="0" borderId="2" xfId="2" applyNumberFormat="1" applyFont="1" applyFill="1" applyBorder="1" applyAlignment="1" applyProtection="1">
      <alignment horizontal="center" wrapText="1"/>
      <protection hidden="1"/>
    </xf>
    <xf numFmtId="167" fontId="3" fillId="0" borderId="1" xfId="2" applyNumberFormat="1" applyFont="1" applyFill="1" applyBorder="1" applyAlignment="1" applyProtection="1">
      <alignment horizontal="center" wrapText="1"/>
      <protection hidden="1"/>
    </xf>
    <xf numFmtId="168" fontId="3" fillId="0" borderId="2" xfId="2" applyNumberFormat="1" applyFont="1" applyFill="1" applyBorder="1" applyAlignment="1" applyProtection="1">
      <alignment horizontal="right"/>
      <protection hidden="1"/>
    </xf>
    <xf numFmtId="4" fontId="15" fillId="0" borderId="1" xfId="0" applyNumberFormat="1" applyFont="1" applyFill="1" applyBorder="1" applyAlignment="1">
      <alignment horizontal="center"/>
    </xf>
    <xf numFmtId="4" fontId="21" fillId="0" borderId="12" xfId="1" applyNumberFormat="1" applyFont="1" applyFill="1" applyBorder="1" applyAlignment="1">
      <alignment horizontal="center" wrapText="1"/>
    </xf>
    <xf numFmtId="168" fontId="3" fillId="0" borderId="2" xfId="2" applyNumberFormat="1" applyFont="1" applyFill="1" applyBorder="1" applyProtection="1">
      <protection hidden="1"/>
    </xf>
    <xf numFmtId="168" fontId="3" fillId="0" borderId="1" xfId="0" applyNumberFormat="1" applyFont="1" applyFill="1" applyBorder="1"/>
    <xf numFmtId="168" fontId="3" fillId="0" borderId="2" xfId="0" applyNumberFormat="1" applyFont="1" applyFill="1" applyBorder="1"/>
    <xf numFmtId="167" fontId="3" fillId="0" borderId="18" xfId="2" applyNumberFormat="1" applyFont="1" applyFill="1" applyBorder="1" applyAlignment="1" applyProtection="1">
      <alignment horizontal="center"/>
      <protection hidden="1"/>
    </xf>
    <xf numFmtId="167" fontId="3" fillId="0" borderId="3" xfId="2" applyNumberFormat="1" applyFont="1" applyFill="1" applyBorder="1" applyAlignment="1" applyProtection="1">
      <alignment horizontal="center" wrapText="1"/>
      <protection hidden="1"/>
    </xf>
    <xf numFmtId="0" fontId="17" fillId="0" borderId="13" xfId="0" applyFont="1" applyFill="1" applyBorder="1" applyAlignment="1">
      <alignment horizontal="center" vertical="top"/>
    </xf>
    <xf numFmtId="0" fontId="17" fillId="0" borderId="1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168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4" fontId="15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0" fontId="15" fillId="0" borderId="14" xfId="0" applyFont="1" applyFill="1" applyBorder="1" applyAlignment="1">
      <alignment horizontal="center"/>
    </xf>
    <xf numFmtId="0" fontId="3" fillId="0" borderId="3" xfId="1" applyFont="1" applyFill="1" applyBorder="1" applyAlignment="1">
      <alignment horizontal="left" wrapText="1"/>
    </xf>
    <xf numFmtId="168" fontId="3" fillId="0" borderId="3" xfId="1" applyNumberFormat="1" applyFont="1" applyFill="1" applyBorder="1" applyAlignment="1">
      <alignment horizontal="center" wrapText="1"/>
    </xf>
    <xf numFmtId="168" fontId="19" fillId="0" borderId="3" xfId="1" applyNumberFormat="1" applyFont="1" applyFill="1" applyBorder="1" applyAlignment="1">
      <alignment horizontal="center" wrapText="1"/>
    </xf>
    <xf numFmtId="168" fontId="19" fillId="0" borderId="15" xfId="1" applyNumberFormat="1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/>
    </xf>
    <xf numFmtId="0" fontId="3" fillId="0" borderId="5" xfId="1" applyFont="1" applyFill="1" applyBorder="1" applyAlignment="1">
      <alignment horizontal="left" wrapText="1"/>
    </xf>
    <xf numFmtId="168" fontId="3" fillId="0" borderId="5" xfId="1" applyNumberFormat="1" applyFont="1" applyFill="1" applyBorder="1" applyAlignment="1">
      <alignment horizontal="center" wrapText="1"/>
    </xf>
    <xf numFmtId="168" fontId="19" fillId="0" borderId="5" xfId="1" applyNumberFormat="1" applyFont="1" applyFill="1" applyBorder="1" applyAlignment="1">
      <alignment horizontal="center" wrapText="1"/>
    </xf>
    <xf numFmtId="168" fontId="19" fillId="0" borderId="16" xfId="1" applyNumberFormat="1" applyFont="1" applyFill="1" applyBorder="1" applyAlignment="1">
      <alignment horizontal="center" wrapText="1"/>
    </xf>
    <xf numFmtId="0" fontId="7" fillId="0" borderId="0" xfId="1" applyFont="1" applyFill="1" applyAlignment="1">
      <alignment horizontal="right" wrapText="1"/>
    </xf>
    <xf numFmtId="0" fontId="24" fillId="0" borderId="0" xfId="1" applyFont="1" applyFill="1"/>
    <xf numFmtId="4" fontId="7" fillId="0" borderId="0" xfId="1" applyNumberFormat="1" applyFont="1" applyFill="1" applyBorder="1"/>
    <xf numFmtId="165" fontId="6" fillId="0" borderId="0" xfId="1" applyNumberFormat="1" applyFont="1" applyFill="1" applyAlignment="1">
      <alignment horizontal="right" wrapText="1"/>
    </xf>
    <xf numFmtId="0" fontId="14" fillId="0" borderId="7" xfId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4" fillId="0" borderId="6" xfId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8" fillId="0" borderId="0" xfId="1" applyFont="1" applyFill="1" applyBorder="1" applyAlignment="1">
      <alignment horizontal="center" wrapText="1"/>
    </xf>
    <xf numFmtId="0" fontId="2" fillId="0" borderId="0" xfId="1" applyFill="1" applyBorder="1"/>
    <xf numFmtId="0" fontId="14" fillId="0" borderId="5" xfId="1" applyFont="1" applyFill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0"/>
  <sheetViews>
    <sheetView tabSelected="1" zoomScaleNormal="100" zoomScaleSheetLayoutView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16" sqref="C16"/>
    </sheetView>
  </sheetViews>
  <sheetFormatPr defaultRowHeight="18" x14ac:dyDescent="0.25"/>
  <cols>
    <col min="1" max="1" width="10.7109375" style="1" customWidth="1"/>
    <col min="2" max="2" width="60.28515625" style="2" customWidth="1"/>
    <col min="3" max="3" width="17.85546875" style="3" customWidth="1"/>
    <col min="4" max="4" width="17.5703125" style="3" customWidth="1"/>
    <col min="5" max="5" width="17.85546875" style="3" customWidth="1"/>
    <col min="6" max="6" width="17.28515625" style="3" customWidth="1"/>
    <col min="7" max="7" width="17.7109375" style="3" customWidth="1"/>
    <col min="8" max="8" width="15.7109375" style="3" customWidth="1"/>
    <col min="9" max="9" width="17.7109375" style="1" customWidth="1"/>
    <col min="10" max="10" width="15.85546875" style="1" customWidth="1"/>
    <col min="11" max="11" width="9.140625" style="1"/>
    <col min="12" max="12" width="17.85546875" style="1" bestFit="1" customWidth="1"/>
    <col min="13" max="261" width="9.140625" style="1"/>
    <col min="262" max="262" width="65.28515625" style="1" customWidth="1"/>
    <col min="263" max="263" width="37.140625" style="1" customWidth="1"/>
    <col min="264" max="264" width="19.140625" style="1" customWidth="1"/>
    <col min="265" max="265" width="19.28515625" style="1" customWidth="1"/>
    <col min="266" max="266" width="19" style="1" customWidth="1"/>
    <col min="267" max="517" width="9.140625" style="1"/>
    <col min="518" max="518" width="65.28515625" style="1" customWidth="1"/>
    <col min="519" max="519" width="37.140625" style="1" customWidth="1"/>
    <col min="520" max="520" width="19.140625" style="1" customWidth="1"/>
    <col min="521" max="521" width="19.28515625" style="1" customWidth="1"/>
    <col min="522" max="522" width="19" style="1" customWidth="1"/>
    <col min="523" max="773" width="9.140625" style="1"/>
    <col min="774" max="774" width="65.28515625" style="1" customWidth="1"/>
    <col min="775" max="775" width="37.140625" style="1" customWidth="1"/>
    <col min="776" max="776" width="19.140625" style="1" customWidth="1"/>
    <col min="777" max="777" width="19.28515625" style="1" customWidth="1"/>
    <col min="778" max="778" width="19" style="1" customWidth="1"/>
    <col min="779" max="1029" width="9.140625" style="1"/>
    <col min="1030" max="1030" width="65.28515625" style="1" customWidth="1"/>
    <col min="1031" max="1031" width="37.140625" style="1" customWidth="1"/>
    <col min="1032" max="1032" width="19.140625" style="1" customWidth="1"/>
    <col min="1033" max="1033" width="19.28515625" style="1" customWidth="1"/>
    <col min="1034" max="1034" width="19" style="1" customWidth="1"/>
    <col min="1035" max="1285" width="9.140625" style="1"/>
    <col min="1286" max="1286" width="65.28515625" style="1" customWidth="1"/>
    <col min="1287" max="1287" width="37.140625" style="1" customWidth="1"/>
    <col min="1288" max="1288" width="19.140625" style="1" customWidth="1"/>
    <col min="1289" max="1289" width="19.28515625" style="1" customWidth="1"/>
    <col min="1290" max="1290" width="19" style="1" customWidth="1"/>
    <col min="1291" max="1541" width="9.140625" style="1"/>
    <col min="1542" max="1542" width="65.28515625" style="1" customWidth="1"/>
    <col min="1543" max="1543" width="37.140625" style="1" customWidth="1"/>
    <col min="1544" max="1544" width="19.140625" style="1" customWidth="1"/>
    <col min="1545" max="1545" width="19.28515625" style="1" customWidth="1"/>
    <col min="1546" max="1546" width="19" style="1" customWidth="1"/>
    <col min="1547" max="1797" width="9.140625" style="1"/>
    <col min="1798" max="1798" width="65.28515625" style="1" customWidth="1"/>
    <col min="1799" max="1799" width="37.140625" style="1" customWidth="1"/>
    <col min="1800" max="1800" width="19.140625" style="1" customWidth="1"/>
    <col min="1801" max="1801" width="19.28515625" style="1" customWidth="1"/>
    <col min="1802" max="1802" width="19" style="1" customWidth="1"/>
    <col min="1803" max="2053" width="9.140625" style="1"/>
    <col min="2054" max="2054" width="65.28515625" style="1" customWidth="1"/>
    <col min="2055" max="2055" width="37.140625" style="1" customWidth="1"/>
    <col min="2056" max="2056" width="19.140625" style="1" customWidth="1"/>
    <col min="2057" max="2057" width="19.28515625" style="1" customWidth="1"/>
    <col min="2058" max="2058" width="19" style="1" customWidth="1"/>
    <col min="2059" max="2309" width="9.140625" style="1"/>
    <col min="2310" max="2310" width="65.28515625" style="1" customWidth="1"/>
    <col min="2311" max="2311" width="37.140625" style="1" customWidth="1"/>
    <col min="2312" max="2312" width="19.140625" style="1" customWidth="1"/>
    <col min="2313" max="2313" width="19.28515625" style="1" customWidth="1"/>
    <col min="2314" max="2314" width="19" style="1" customWidth="1"/>
    <col min="2315" max="2565" width="9.140625" style="1"/>
    <col min="2566" max="2566" width="65.28515625" style="1" customWidth="1"/>
    <col min="2567" max="2567" width="37.140625" style="1" customWidth="1"/>
    <col min="2568" max="2568" width="19.140625" style="1" customWidth="1"/>
    <col min="2569" max="2569" width="19.28515625" style="1" customWidth="1"/>
    <col min="2570" max="2570" width="19" style="1" customWidth="1"/>
    <col min="2571" max="2821" width="9.140625" style="1"/>
    <col min="2822" max="2822" width="65.28515625" style="1" customWidth="1"/>
    <col min="2823" max="2823" width="37.140625" style="1" customWidth="1"/>
    <col min="2824" max="2824" width="19.140625" style="1" customWidth="1"/>
    <col min="2825" max="2825" width="19.28515625" style="1" customWidth="1"/>
    <col min="2826" max="2826" width="19" style="1" customWidth="1"/>
    <col min="2827" max="3077" width="9.140625" style="1"/>
    <col min="3078" max="3078" width="65.28515625" style="1" customWidth="1"/>
    <col min="3079" max="3079" width="37.140625" style="1" customWidth="1"/>
    <col min="3080" max="3080" width="19.140625" style="1" customWidth="1"/>
    <col min="3081" max="3081" width="19.28515625" style="1" customWidth="1"/>
    <col min="3082" max="3082" width="19" style="1" customWidth="1"/>
    <col min="3083" max="3333" width="9.140625" style="1"/>
    <col min="3334" max="3334" width="65.28515625" style="1" customWidth="1"/>
    <col min="3335" max="3335" width="37.140625" style="1" customWidth="1"/>
    <col min="3336" max="3336" width="19.140625" style="1" customWidth="1"/>
    <col min="3337" max="3337" width="19.28515625" style="1" customWidth="1"/>
    <col min="3338" max="3338" width="19" style="1" customWidth="1"/>
    <col min="3339" max="3589" width="9.140625" style="1"/>
    <col min="3590" max="3590" width="65.28515625" style="1" customWidth="1"/>
    <col min="3591" max="3591" width="37.140625" style="1" customWidth="1"/>
    <col min="3592" max="3592" width="19.140625" style="1" customWidth="1"/>
    <col min="3593" max="3593" width="19.28515625" style="1" customWidth="1"/>
    <col min="3594" max="3594" width="19" style="1" customWidth="1"/>
    <col min="3595" max="3845" width="9.140625" style="1"/>
    <col min="3846" max="3846" width="65.28515625" style="1" customWidth="1"/>
    <col min="3847" max="3847" width="37.140625" style="1" customWidth="1"/>
    <col min="3848" max="3848" width="19.140625" style="1" customWidth="1"/>
    <col min="3849" max="3849" width="19.28515625" style="1" customWidth="1"/>
    <col min="3850" max="3850" width="19" style="1" customWidth="1"/>
    <col min="3851" max="4101" width="9.140625" style="1"/>
    <col min="4102" max="4102" width="65.28515625" style="1" customWidth="1"/>
    <col min="4103" max="4103" width="37.140625" style="1" customWidth="1"/>
    <col min="4104" max="4104" width="19.140625" style="1" customWidth="1"/>
    <col min="4105" max="4105" width="19.28515625" style="1" customWidth="1"/>
    <col min="4106" max="4106" width="19" style="1" customWidth="1"/>
    <col min="4107" max="4357" width="9.140625" style="1"/>
    <col min="4358" max="4358" width="65.28515625" style="1" customWidth="1"/>
    <col min="4359" max="4359" width="37.140625" style="1" customWidth="1"/>
    <col min="4360" max="4360" width="19.140625" style="1" customWidth="1"/>
    <col min="4361" max="4361" width="19.28515625" style="1" customWidth="1"/>
    <col min="4362" max="4362" width="19" style="1" customWidth="1"/>
    <col min="4363" max="4613" width="9.140625" style="1"/>
    <col min="4614" max="4614" width="65.28515625" style="1" customWidth="1"/>
    <col min="4615" max="4615" width="37.140625" style="1" customWidth="1"/>
    <col min="4616" max="4616" width="19.140625" style="1" customWidth="1"/>
    <col min="4617" max="4617" width="19.28515625" style="1" customWidth="1"/>
    <col min="4618" max="4618" width="19" style="1" customWidth="1"/>
    <col min="4619" max="4869" width="9.140625" style="1"/>
    <col min="4870" max="4870" width="65.28515625" style="1" customWidth="1"/>
    <col min="4871" max="4871" width="37.140625" style="1" customWidth="1"/>
    <col min="4872" max="4872" width="19.140625" style="1" customWidth="1"/>
    <col min="4873" max="4873" width="19.28515625" style="1" customWidth="1"/>
    <col min="4874" max="4874" width="19" style="1" customWidth="1"/>
    <col min="4875" max="5125" width="9.140625" style="1"/>
    <col min="5126" max="5126" width="65.28515625" style="1" customWidth="1"/>
    <col min="5127" max="5127" width="37.140625" style="1" customWidth="1"/>
    <col min="5128" max="5128" width="19.140625" style="1" customWidth="1"/>
    <col min="5129" max="5129" width="19.28515625" style="1" customWidth="1"/>
    <col min="5130" max="5130" width="19" style="1" customWidth="1"/>
    <col min="5131" max="5381" width="9.140625" style="1"/>
    <col min="5382" max="5382" width="65.28515625" style="1" customWidth="1"/>
    <col min="5383" max="5383" width="37.140625" style="1" customWidth="1"/>
    <col min="5384" max="5384" width="19.140625" style="1" customWidth="1"/>
    <col min="5385" max="5385" width="19.28515625" style="1" customWidth="1"/>
    <col min="5386" max="5386" width="19" style="1" customWidth="1"/>
    <col min="5387" max="5637" width="9.140625" style="1"/>
    <col min="5638" max="5638" width="65.28515625" style="1" customWidth="1"/>
    <col min="5639" max="5639" width="37.140625" style="1" customWidth="1"/>
    <col min="5640" max="5640" width="19.140625" style="1" customWidth="1"/>
    <col min="5641" max="5641" width="19.28515625" style="1" customWidth="1"/>
    <col min="5642" max="5642" width="19" style="1" customWidth="1"/>
    <col min="5643" max="5893" width="9.140625" style="1"/>
    <col min="5894" max="5894" width="65.28515625" style="1" customWidth="1"/>
    <col min="5895" max="5895" width="37.140625" style="1" customWidth="1"/>
    <col min="5896" max="5896" width="19.140625" style="1" customWidth="1"/>
    <col min="5897" max="5897" width="19.28515625" style="1" customWidth="1"/>
    <col min="5898" max="5898" width="19" style="1" customWidth="1"/>
    <col min="5899" max="6149" width="9.140625" style="1"/>
    <col min="6150" max="6150" width="65.28515625" style="1" customWidth="1"/>
    <col min="6151" max="6151" width="37.140625" style="1" customWidth="1"/>
    <col min="6152" max="6152" width="19.140625" style="1" customWidth="1"/>
    <col min="6153" max="6153" width="19.28515625" style="1" customWidth="1"/>
    <col min="6154" max="6154" width="19" style="1" customWidth="1"/>
    <col min="6155" max="6405" width="9.140625" style="1"/>
    <col min="6406" max="6406" width="65.28515625" style="1" customWidth="1"/>
    <col min="6407" max="6407" width="37.140625" style="1" customWidth="1"/>
    <col min="6408" max="6408" width="19.140625" style="1" customWidth="1"/>
    <col min="6409" max="6409" width="19.28515625" style="1" customWidth="1"/>
    <col min="6410" max="6410" width="19" style="1" customWidth="1"/>
    <col min="6411" max="6661" width="9.140625" style="1"/>
    <col min="6662" max="6662" width="65.28515625" style="1" customWidth="1"/>
    <col min="6663" max="6663" width="37.140625" style="1" customWidth="1"/>
    <col min="6664" max="6664" width="19.140625" style="1" customWidth="1"/>
    <col min="6665" max="6665" width="19.28515625" style="1" customWidth="1"/>
    <col min="6666" max="6666" width="19" style="1" customWidth="1"/>
    <col min="6667" max="6917" width="9.140625" style="1"/>
    <col min="6918" max="6918" width="65.28515625" style="1" customWidth="1"/>
    <col min="6919" max="6919" width="37.140625" style="1" customWidth="1"/>
    <col min="6920" max="6920" width="19.140625" style="1" customWidth="1"/>
    <col min="6921" max="6921" width="19.28515625" style="1" customWidth="1"/>
    <col min="6922" max="6922" width="19" style="1" customWidth="1"/>
    <col min="6923" max="7173" width="9.140625" style="1"/>
    <col min="7174" max="7174" width="65.28515625" style="1" customWidth="1"/>
    <col min="7175" max="7175" width="37.140625" style="1" customWidth="1"/>
    <col min="7176" max="7176" width="19.140625" style="1" customWidth="1"/>
    <col min="7177" max="7177" width="19.28515625" style="1" customWidth="1"/>
    <col min="7178" max="7178" width="19" style="1" customWidth="1"/>
    <col min="7179" max="7429" width="9.140625" style="1"/>
    <col min="7430" max="7430" width="65.28515625" style="1" customWidth="1"/>
    <col min="7431" max="7431" width="37.140625" style="1" customWidth="1"/>
    <col min="7432" max="7432" width="19.140625" style="1" customWidth="1"/>
    <col min="7433" max="7433" width="19.28515625" style="1" customWidth="1"/>
    <col min="7434" max="7434" width="19" style="1" customWidth="1"/>
    <col min="7435" max="7685" width="9.140625" style="1"/>
    <col min="7686" max="7686" width="65.28515625" style="1" customWidth="1"/>
    <col min="7687" max="7687" width="37.140625" style="1" customWidth="1"/>
    <col min="7688" max="7688" width="19.140625" style="1" customWidth="1"/>
    <col min="7689" max="7689" width="19.28515625" style="1" customWidth="1"/>
    <col min="7690" max="7690" width="19" style="1" customWidth="1"/>
    <col min="7691" max="7941" width="9.140625" style="1"/>
    <col min="7942" max="7942" width="65.28515625" style="1" customWidth="1"/>
    <col min="7943" max="7943" width="37.140625" style="1" customWidth="1"/>
    <col min="7944" max="7944" width="19.140625" style="1" customWidth="1"/>
    <col min="7945" max="7945" width="19.28515625" style="1" customWidth="1"/>
    <col min="7946" max="7946" width="19" style="1" customWidth="1"/>
    <col min="7947" max="8197" width="9.140625" style="1"/>
    <col min="8198" max="8198" width="65.28515625" style="1" customWidth="1"/>
    <col min="8199" max="8199" width="37.140625" style="1" customWidth="1"/>
    <col min="8200" max="8200" width="19.140625" style="1" customWidth="1"/>
    <col min="8201" max="8201" width="19.28515625" style="1" customWidth="1"/>
    <col min="8202" max="8202" width="19" style="1" customWidth="1"/>
    <col min="8203" max="8453" width="9.140625" style="1"/>
    <col min="8454" max="8454" width="65.28515625" style="1" customWidth="1"/>
    <col min="8455" max="8455" width="37.140625" style="1" customWidth="1"/>
    <col min="8456" max="8456" width="19.140625" style="1" customWidth="1"/>
    <col min="8457" max="8457" width="19.28515625" style="1" customWidth="1"/>
    <col min="8458" max="8458" width="19" style="1" customWidth="1"/>
    <col min="8459" max="8709" width="9.140625" style="1"/>
    <col min="8710" max="8710" width="65.28515625" style="1" customWidth="1"/>
    <col min="8711" max="8711" width="37.140625" style="1" customWidth="1"/>
    <col min="8712" max="8712" width="19.140625" style="1" customWidth="1"/>
    <col min="8713" max="8713" width="19.28515625" style="1" customWidth="1"/>
    <col min="8714" max="8714" width="19" style="1" customWidth="1"/>
    <col min="8715" max="8965" width="9.140625" style="1"/>
    <col min="8966" max="8966" width="65.28515625" style="1" customWidth="1"/>
    <col min="8967" max="8967" width="37.140625" style="1" customWidth="1"/>
    <col min="8968" max="8968" width="19.140625" style="1" customWidth="1"/>
    <col min="8969" max="8969" width="19.28515625" style="1" customWidth="1"/>
    <col min="8970" max="8970" width="19" style="1" customWidth="1"/>
    <col min="8971" max="9221" width="9.140625" style="1"/>
    <col min="9222" max="9222" width="65.28515625" style="1" customWidth="1"/>
    <col min="9223" max="9223" width="37.140625" style="1" customWidth="1"/>
    <col min="9224" max="9224" width="19.140625" style="1" customWidth="1"/>
    <col min="9225" max="9225" width="19.28515625" style="1" customWidth="1"/>
    <col min="9226" max="9226" width="19" style="1" customWidth="1"/>
    <col min="9227" max="9477" width="9.140625" style="1"/>
    <col min="9478" max="9478" width="65.28515625" style="1" customWidth="1"/>
    <col min="9479" max="9479" width="37.140625" style="1" customWidth="1"/>
    <col min="9480" max="9480" width="19.140625" style="1" customWidth="1"/>
    <col min="9481" max="9481" width="19.28515625" style="1" customWidth="1"/>
    <col min="9482" max="9482" width="19" style="1" customWidth="1"/>
    <col min="9483" max="9733" width="9.140625" style="1"/>
    <col min="9734" max="9734" width="65.28515625" style="1" customWidth="1"/>
    <col min="9735" max="9735" width="37.140625" style="1" customWidth="1"/>
    <col min="9736" max="9736" width="19.140625" style="1" customWidth="1"/>
    <col min="9737" max="9737" width="19.28515625" style="1" customWidth="1"/>
    <col min="9738" max="9738" width="19" style="1" customWidth="1"/>
    <col min="9739" max="9989" width="9.140625" style="1"/>
    <col min="9990" max="9990" width="65.28515625" style="1" customWidth="1"/>
    <col min="9991" max="9991" width="37.140625" style="1" customWidth="1"/>
    <col min="9992" max="9992" width="19.140625" style="1" customWidth="1"/>
    <col min="9993" max="9993" width="19.28515625" style="1" customWidth="1"/>
    <col min="9994" max="9994" width="19" style="1" customWidth="1"/>
    <col min="9995" max="10245" width="9.140625" style="1"/>
    <col min="10246" max="10246" width="65.28515625" style="1" customWidth="1"/>
    <col min="10247" max="10247" width="37.140625" style="1" customWidth="1"/>
    <col min="10248" max="10248" width="19.140625" style="1" customWidth="1"/>
    <col min="10249" max="10249" width="19.28515625" style="1" customWidth="1"/>
    <col min="10250" max="10250" width="19" style="1" customWidth="1"/>
    <col min="10251" max="10501" width="9.140625" style="1"/>
    <col min="10502" max="10502" width="65.28515625" style="1" customWidth="1"/>
    <col min="10503" max="10503" width="37.140625" style="1" customWidth="1"/>
    <col min="10504" max="10504" width="19.140625" style="1" customWidth="1"/>
    <col min="10505" max="10505" width="19.28515625" style="1" customWidth="1"/>
    <col min="10506" max="10506" width="19" style="1" customWidth="1"/>
    <col min="10507" max="10757" width="9.140625" style="1"/>
    <col min="10758" max="10758" width="65.28515625" style="1" customWidth="1"/>
    <col min="10759" max="10759" width="37.140625" style="1" customWidth="1"/>
    <col min="10760" max="10760" width="19.140625" style="1" customWidth="1"/>
    <col min="10761" max="10761" width="19.28515625" style="1" customWidth="1"/>
    <col min="10762" max="10762" width="19" style="1" customWidth="1"/>
    <col min="10763" max="11013" width="9.140625" style="1"/>
    <col min="11014" max="11014" width="65.28515625" style="1" customWidth="1"/>
    <col min="11015" max="11015" width="37.140625" style="1" customWidth="1"/>
    <col min="11016" max="11016" width="19.140625" style="1" customWidth="1"/>
    <col min="11017" max="11017" width="19.28515625" style="1" customWidth="1"/>
    <col min="11018" max="11018" width="19" style="1" customWidth="1"/>
    <col min="11019" max="11269" width="9.140625" style="1"/>
    <col min="11270" max="11270" width="65.28515625" style="1" customWidth="1"/>
    <col min="11271" max="11271" width="37.140625" style="1" customWidth="1"/>
    <col min="11272" max="11272" width="19.140625" style="1" customWidth="1"/>
    <col min="11273" max="11273" width="19.28515625" style="1" customWidth="1"/>
    <col min="11274" max="11274" width="19" style="1" customWidth="1"/>
    <col min="11275" max="11525" width="9.140625" style="1"/>
    <col min="11526" max="11526" width="65.28515625" style="1" customWidth="1"/>
    <col min="11527" max="11527" width="37.140625" style="1" customWidth="1"/>
    <col min="11528" max="11528" width="19.140625" style="1" customWidth="1"/>
    <col min="11529" max="11529" width="19.28515625" style="1" customWidth="1"/>
    <col min="11530" max="11530" width="19" style="1" customWidth="1"/>
    <col min="11531" max="11781" width="9.140625" style="1"/>
    <col min="11782" max="11782" width="65.28515625" style="1" customWidth="1"/>
    <col min="11783" max="11783" width="37.140625" style="1" customWidth="1"/>
    <col min="11784" max="11784" width="19.140625" style="1" customWidth="1"/>
    <col min="11785" max="11785" width="19.28515625" style="1" customWidth="1"/>
    <col min="11786" max="11786" width="19" style="1" customWidth="1"/>
    <col min="11787" max="12037" width="9.140625" style="1"/>
    <col min="12038" max="12038" width="65.28515625" style="1" customWidth="1"/>
    <col min="12039" max="12039" width="37.140625" style="1" customWidth="1"/>
    <col min="12040" max="12040" width="19.140625" style="1" customWidth="1"/>
    <col min="12041" max="12041" width="19.28515625" style="1" customWidth="1"/>
    <col min="12042" max="12042" width="19" style="1" customWidth="1"/>
    <col min="12043" max="12293" width="9.140625" style="1"/>
    <col min="12294" max="12294" width="65.28515625" style="1" customWidth="1"/>
    <col min="12295" max="12295" width="37.140625" style="1" customWidth="1"/>
    <col min="12296" max="12296" width="19.140625" style="1" customWidth="1"/>
    <col min="12297" max="12297" width="19.28515625" style="1" customWidth="1"/>
    <col min="12298" max="12298" width="19" style="1" customWidth="1"/>
    <col min="12299" max="12549" width="9.140625" style="1"/>
    <col min="12550" max="12550" width="65.28515625" style="1" customWidth="1"/>
    <col min="12551" max="12551" width="37.140625" style="1" customWidth="1"/>
    <col min="12552" max="12552" width="19.140625" style="1" customWidth="1"/>
    <col min="12553" max="12553" width="19.28515625" style="1" customWidth="1"/>
    <col min="12554" max="12554" width="19" style="1" customWidth="1"/>
    <col min="12555" max="12805" width="9.140625" style="1"/>
    <col min="12806" max="12806" width="65.28515625" style="1" customWidth="1"/>
    <col min="12807" max="12807" width="37.140625" style="1" customWidth="1"/>
    <col min="12808" max="12808" width="19.140625" style="1" customWidth="1"/>
    <col min="12809" max="12809" width="19.28515625" style="1" customWidth="1"/>
    <col min="12810" max="12810" width="19" style="1" customWidth="1"/>
    <col min="12811" max="13061" width="9.140625" style="1"/>
    <col min="13062" max="13062" width="65.28515625" style="1" customWidth="1"/>
    <col min="13063" max="13063" width="37.140625" style="1" customWidth="1"/>
    <col min="13064" max="13064" width="19.140625" style="1" customWidth="1"/>
    <col min="13065" max="13065" width="19.28515625" style="1" customWidth="1"/>
    <col min="13066" max="13066" width="19" style="1" customWidth="1"/>
    <col min="13067" max="13317" width="9.140625" style="1"/>
    <col min="13318" max="13318" width="65.28515625" style="1" customWidth="1"/>
    <col min="13319" max="13319" width="37.140625" style="1" customWidth="1"/>
    <col min="13320" max="13320" width="19.140625" style="1" customWidth="1"/>
    <col min="13321" max="13321" width="19.28515625" style="1" customWidth="1"/>
    <col min="13322" max="13322" width="19" style="1" customWidth="1"/>
    <col min="13323" max="13573" width="9.140625" style="1"/>
    <col min="13574" max="13574" width="65.28515625" style="1" customWidth="1"/>
    <col min="13575" max="13575" width="37.140625" style="1" customWidth="1"/>
    <col min="13576" max="13576" width="19.140625" style="1" customWidth="1"/>
    <col min="13577" max="13577" width="19.28515625" style="1" customWidth="1"/>
    <col min="13578" max="13578" width="19" style="1" customWidth="1"/>
    <col min="13579" max="13829" width="9.140625" style="1"/>
    <col min="13830" max="13830" width="65.28515625" style="1" customWidth="1"/>
    <col min="13831" max="13831" width="37.140625" style="1" customWidth="1"/>
    <col min="13832" max="13832" width="19.140625" style="1" customWidth="1"/>
    <col min="13833" max="13833" width="19.28515625" style="1" customWidth="1"/>
    <col min="13834" max="13834" width="19" style="1" customWidth="1"/>
    <col min="13835" max="14085" width="9.140625" style="1"/>
    <col min="14086" max="14086" width="65.28515625" style="1" customWidth="1"/>
    <col min="14087" max="14087" width="37.140625" style="1" customWidth="1"/>
    <col min="14088" max="14088" width="19.140625" style="1" customWidth="1"/>
    <col min="14089" max="14089" width="19.28515625" style="1" customWidth="1"/>
    <col min="14090" max="14090" width="19" style="1" customWidth="1"/>
    <col min="14091" max="14341" width="9.140625" style="1"/>
    <col min="14342" max="14342" width="65.28515625" style="1" customWidth="1"/>
    <col min="14343" max="14343" width="37.140625" style="1" customWidth="1"/>
    <col min="14344" max="14344" width="19.140625" style="1" customWidth="1"/>
    <col min="14345" max="14345" width="19.28515625" style="1" customWidth="1"/>
    <col min="14346" max="14346" width="19" style="1" customWidth="1"/>
    <col min="14347" max="14597" width="9.140625" style="1"/>
    <col min="14598" max="14598" width="65.28515625" style="1" customWidth="1"/>
    <col min="14599" max="14599" width="37.140625" style="1" customWidth="1"/>
    <col min="14600" max="14600" width="19.140625" style="1" customWidth="1"/>
    <col min="14601" max="14601" width="19.28515625" style="1" customWidth="1"/>
    <col min="14602" max="14602" width="19" style="1" customWidth="1"/>
    <col min="14603" max="14853" width="9.140625" style="1"/>
    <col min="14854" max="14854" width="65.28515625" style="1" customWidth="1"/>
    <col min="14855" max="14855" width="37.140625" style="1" customWidth="1"/>
    <col min="14856" max="14856" width="19.140625" style="1" customWidth="1"/>
    <col min="14857" max="14857" width="19.28515625" style="1" customWidth="1"/>
    <col min="14858" max="14858" width="19" style="1" customWidth="1"/>
    <col min="14859" max="15109" width="9.140625" style="1"/>
    <col min="15110" max="15110" width="65.28515625" style="1" customWidth="1"/>
    <col min="15111" max="15111" width="37.140625" style="1" customWidth="1"/>
    <col min="15112" max="15112" width="19.140625" style="1" customWidth="1"/>
    <col min="15113" max="15113" width="19.28515625" style="1" customWidth="1"/>
    <col min="15114" max="15114" width="19" style="1" customWidth="1"/>
    <col min="15115" max="15365" width="9.140625" style="1"/>
    <col min="15366" max="15366" width="65.28515625" style="1" customWidth="1"/>
    <col min="15367" max="15367" width="37.140625" style="1" customWidth="1"/>
    <col min="15368" max="15368" width="19.140625" style="1" customWidth="1"/>
    <col min="15369" max="15369" width="19.28515625" style="1" customWidth="1"/>
    <col min="15370" max="15370" width="19" style="1" customWidth="1"/>
    <col min="15371" max="15621" width="9.140625" style="1"/>
    <col min="15622" max="15622" width="65.28515625" style="1" customWidth="1"/>
    <col min="15623" max="15623" width="37.140625" style="1" customWidth="1"/>
    <col min="15624" max="15624" width="19.140625" style="1" customWidth="1"/>
    <col min="15625" max="15625" width="19.28515625" style="1" customWidth="1"/>
    <col min="15626" max="15626" width="19" style="1" customWidth="1"/>
    <col min="15627" max="15877" width="9.140625" style="1"/>
    <col min="15878" max="15878" width="65.28515625" style="1" customWidth="1"/>
    <col min="15879" max="15879" width="37.140625" style="1" customWidth="1"/>
    <col min="15880" max="15880" width="19.140625" style="1" customWidth="1"/>
    <col min="15881" max="15881" width="19.28515625" style="1" customWidth="1"/>
    <col min="15882" max="15882" width="19" style="1" customWidth="1"/>
    <col min="15883" max="16133" width="9.140625" style="1"/>
    <col min="16134" max="16134" width="65.28515625" style="1" customWidth="1"/>
    <col min="16135" max="16135" width="37.140625" style="1" customWidth="1"/>
    <col min="16136" max="16136" width="19.140625" style="1" customWidth="1"/>
    <col min="16137" max="16137" width="19.28515625" style="1" customWidth="1"/>
    <col min="16138" max="16138" width="19" style="1" customWidth="1"/>
    <col min="16139" max="16384" width="9.140625" style="1"/>
  </cols>
  <sheetData>
    <row r="1" spans="1:15" x14ac:dyDescent="0.25">
      <c r="I1" s="102" t="s">
        <v>167</v>
      </c>
      <c r="J1" s="102"/>
    </row>
    <row r="2" spans="1:15" x14ac:dyDescent="0.25">
      <c r="I2" s="102" t="s">
        <v>168</v>
      </c>
      <c r="J2" s="102"/>
    </row>
    <row r="3" spans="1:15" s="7" customFormat="1" ht="18.75" x14ac:dyDescent="0.3">
      <c r="A3" s="4"/>
      <c r="B3" s="5"/>
      <c r="C3" s="6"/>
      <c r="D3" s="6"/>
      <c r="E3" s="6"/>
      <c r="F3" s="6"/>
      <c r="G3" s="6"/>
      <c r="H3" s="6"/>
      <c r="I3" s="6"/>
      <c r="J3" s="6"/>
    </row>
    <row r="4" spans="1:15" s="2" customFormat="1" ht="18.75" x14ac:dyDescent="0.3">
      <c r="A4" s="8"/>
      <c r="B4" s="103" t="s">
        <v>190</v>
      </c>
      <c r="C4" s="104"/>
      <c r="D4" s="104"/>
      <c r="E4" s="104"/>
      <c r="F4" s="104"/>
      <c r="G4" s="104"/>
      <c r="H4" s="104"/>
      <c r="I4" s="104"/>
      <c r="J4" s="9"/>
    </row>
    <row r="5" spans="1:15" ht="18.75" thickBot="1" x14ac:dyDescent="0.3">
      <c r="A5" s="10"/>
      <c r="B5" s="11"/>
      <c r="C5" s="12"/>
      <c r="D5" s="12"/>
      <c r="E5" s="12"/>
      <c r="F5" s="12"/>
      <c r="G5" s="12"/>
      <c r="H5" s="12"/>
      <c r="I5" s="13"/>
      <c r="J5" s="13" t="s">
        <v>30</v>
      </c>
    </row>
    <row r="6" spans="1:15" s="14" customFormat="1" ht="18.75" x14ac:dyDescent="0.3">
      <c r="A6" s="97" t="s">
        <v>32</v>
      </c>
      <c r="B6" s="95" t="s">
        <v>0</v>
      </c>
      <c r="C6" s="95" t="s">
        <v>191</v>
      </c>
      <c r="D6" s="95" t="s">
        <v>188</v>
      </c>
      <c r="E6" s="99" t="s">
        <v>179</v>
      </c>
      <c r="F6" s="100"/>
      <c r="G6" s="99" t="s">
        <v>186</v>
      </c>
      <c r="H6" s="100"/>
      <c r="I6" s="99" t="s">
        <v>187</v>
      </c>
      <c r="J6" s="101"/>
      <c r="N6" s="94"/>
      <c r="O6" s="94"/>
    </row>
    <row r="7" spans="1:15" s="19" customFormat="1" ht="80.25" customHeight="1" thickBot="1" x14ac:dyDescent="0.35">
      <c r="A7" s="98"/>
      <c r="B7" s="105"/>
      <c r="C7" s="96"/>
      <c r="D7" s="96"/>
      <c r="E7" s="15" t="s">
        <v>33</v>
      </c>
      <c r="F7" s="16" t="s">
        <v>178</v>
      </c>
      <c r="G7" s="15" t="s">
        <v>33</v>
      </c>
      <c r="H7" s="17" t="s">
        <v>180</v>
      </c>
      <c r="I7" s="15" t="s">
        <v>33</v>
      </c>
      <c r="J7" s="18" t="s">
        <v>189</v>
      </c>
      <c r="N7" s="94"/>
      <c r="O7" s="94"/>
    </row>
    <row r="8" spans="1:15" s="25" customFormat="1" ht="18.75" x14ac:dyDescent="0.3">
      <c r="A8" s="20">
        <v>1</v>
      </c>
      <c r="B8" s="21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3">
        <v>9</v>
      </c>
      <c r="J8" s="24">
        <v>10</v>
      </c>
      <c r="N8" s="94"/>
      <c r="O8" s="94"/>
    </row>
    <row r="9" spans="1:15" s="25" customFormat="1" x14ac:dyDescent="0.25">
      <c r="A9" s="26" t="s">
        <v>35</v>
      </c>
      <c r="B9" s="27" t="s">
        <v>1</v>
      </c>
      <c r="C9" s="28">
        <f>C26+C10</f>
        <v>815845.19</v>
      </c>
      <c r="D9" s="28">
        <f>D26+D10</f>
        <v>783786.1</v>
      </c>
      <c r="E9" s="28">
        <f>E26+E10</f>
        <v>787625.1</v>
      </c>
      <c r="F9" s="28">
        <f>E9*100/D9</f>
        <v>100.4898020008265</v>
      </c>
      <c r="G9" s="28">
        <f>G26+G10</f>
        <v>785431.89999999991</v>
      </c>
      <c r="H9" s="28">
        <f>G9*100/E9</f>
        <v>99.721542647637804</v>
      </c>
      <c r="I9" s="28">
        <f>I26+I10</f>
        <v>792923.7</v>
      </c>
      <c r="J9" s="29">
        <f>I9*100/G9</f>
        <v>100.95384462994183</v>
      </c>
    </row>
    <row r="10" spans="1:15" s="19" customFormat="1" x14ac:dyDescent="0.25">
      <c r="A10" s="26" t="s">
        <v>35</v>
      </c>
      <c r="B10" s="27" t="s">
        <v>2</v>
      </c>
      <c r="C10" s="28">
        <f>C12+C14+C15+C20+C24+C25</f>
        <v>703086.5199999999</v>
      </c>
      <c r="D10" s="28">
        <f>D12+D14+D15+D20+D24+D25</f>
        <v>675777.29999999993</v>
      </c>
      <c r="E10" s="28">
        <f>E12+E14+E15+E20+E24+E25</f>
        <v>679351.5</v>
      </c>
      <c r="F10" s="28">
        <f t="shared" ref="F10:F49" si="0">E10*100/D10</f>
        <v>100.52890205101593</v>
      </c>
      <c r="G10" s="28">
        <f>G12+G14+G15+G20+G24+G25</f>
        <v>674605.7</v>
      </c>
      <c r="H10" s="28">
        <f t="shared" ref="H10:H51" si="1">G10*100/E10</f>
        <v>99.301422017909729</v>
      </c>
      <c r="I10" s="28">
        <f>I12+I14+I15+I20+I24+I25</f>
        <v>679232.4</v>
      </c>
      <c r="J10" s="29">
        <f t="shared" ref="J10:J77" si="2">I10*100/G10</f>
        <v>100.68583766784064</v>
      </c>
    </row>
    <row r="11" spans="1:15" s="19" customFormat="1" x14ac:dyDescent="0.25">
      <c r="A11" s="26"/>
      <c r="B11" s="27" t="s">
        <v>3</v>
      </c>
      <c r="C11" s="28"/>
      <c r="D11" s="28"/>
      <c r="E11" s="28"/>
      <c r="F11" s="28"/>
      <c r="G11" s="28"/>
      <c r="H11" s="28"/>
      <c r="I11" s="28"/>
      <c r="J11" s="29"/>
    </row>
    <row r="12" spans="1:15" s="19" customFormat="1" x14ac:dyDescent="0.25">
      <c r="A12" s="26" t="s">
        <v>34</v>
      </c>
      <c r="B12" s="30" t="s">
        <v>4</v>
      </c>
      <c r="C12" s="28">
        <f>C13</f>
        <v>554612.96</v>
      </c>
      <c r="D12" s="28">
        <f>D13</f>
        <v>530925.1</v>
      </c>
      <c r="E12" s="28">
        <f>E13</f>
        <v>528463</v>
      </c>
      <c r="F12" s="28">
        <f t="shared" si="0"/>
        <v>99.536262271269536</v>
      </c>
      <c r="G12" s="28">
        <f>G13</f>
        <v>519327.4</v>
      </c>
      <c r="H12" s="28">
        <f t="shared" si="1"/>
        <v>98.271288623801482</v>
      </c>
      <c r="I12" s="28">
        <f>I13</f>
        <v>520263.3</v>
      </c>
      <c r="J12" s="29">
        <f t="shared" si="2"/>
        <v>100.18021386893894</v>
      </c>
    </row>
    <row r="13" spans="1:15" s="19" customFormat="1" x14ac:dyDescent="0.25">
      <c r="A13" s="31" t="s">
        <v>36</v>
      </c>
      <c r="B13" s="32" t="s">
        <v>5</v>
      </c>
      <c r="C13" s="33">
        <v>554612.96</v>
      </c>
      <c r="D13" s="33">
        <v>530925.1</v>
      </c>
      <c r="E13" s="33">
        <v>528463</v>
      </c>
      <c r="F13" s="28">
        <f t="shared" si="0"/>
        <v>99.536262271269536</v>
      </c>
      <c r="G13" s="33">
        <v>519327.4</v>
      </c>
      <c r="H13" s="28">
        <f t="shared" si="1"/>
        <v>98.271288623801482</v>
      </c>
      <c r="I13" s="33">
        <v>520263.3</v>
      </c>
      <c r="J13" s="29">
        <f t="shared" si="2"/>
        <v>100.18021386893894</v>
      </c>
    </row>
    <row r="14" spans="1:15" s="19" customFormat="1" ht="31.5" x14ac:dyDescent="0.25">
      <c r="A14" s="34" t="s">
        <v>37</v>
      </c>
      <c r="B14" s="35" t="s">
        <v>6</v>
      </c>
      <c r="C14" s="36">
        <v>7319.33</v>
      </c>
      <c r="D14" s="36">
        <v>8639.1</v>
      </c>
      <c r="E14" s="36">
        <v>8775.2999999999993</v>
      </c>
      <c r="F14" s="28">
        <f t="shared" si="0"/>
        <v>101.5765531131715</v>
      </c>
      <c r="G14" s="36">
        <v>9101.6</v>
      </c>
      <c r="H14" s="28">
        <f t="shared" si="1"/>
        <v>103.71839139402643</v>
      </c>
      <c r="I14" s="36">
        <v>9757.1</v>
      </c>
      <c r="J14" s="29">
        <f t="shared" si="2"/>
        <v>107.2020304122352</v>
      </c>
    </row>
    <row r="15" spans="1:15" s="37" customFormat="1" x14ac:dyDescent="0.25">
      <c r="A15" s="34" t="s">
        <v>38</v>
      </c>
      <c r="B15" s="35" t="s">
        <v>7</v>
      </c>
      <c r="C15" s="28">
        <f>C16+C17+C18+C19</f>
        <v>86017.36</v>
      </c>
      <c r="D15" s="28">
        <f>D16+D17+D18+D19</f>
        <v>88128.9</v>
      </c>
      <c r="E15" s="28">
        <f>E16+E17+E18+E19</f>
        <v>91606.1</v>
      </c>
      <c r="F15" s="28">
        <f t="shared" si="0"/>
        <v>103.94558425215793</v>
      </c>
      <c r="G15" s="28">
        <f>G16+G17+G18+G19</f>
        <v>95109.7</v>
      </c>
      <c r="H15" s="28">
        <f t="shared" si="1"/>
        <v>103.82463613230996</v>
      </c>
      <c r="I15" s="28">
        <f>I16+I17+I18+I19</f>
        <v>98753.4</v>
      </c>
      <c r="J15" s="29">
        <f t="shared" si="2"/>
        <v>103.83104982982809</v>
      </c>
    </row>
    <row r="16" spans="1:15" s="19" customFormat="1" ht="31.5" x14ac:dyDescent="0.25">
      <c r="A16" s="31" t="s">
        <v>39</v>
      </c>
      <c r="B16" s="32" t="s">
        <v>8</v>
      </c>
      <c r="C16" s="33">
        <v>73279.03</v>
      </c>
      <c r="D16" s="33">
        <v>81116.899999999994</v>
      </c>
      <c r="E16" s="33">
        <v>87590.1</v>
      </c>
      <c r="F16" s="28">
        <f t="shared" si="0"/>
        <v>107.98008799645943</v>
      </c>
      <c r="G16" s="33">
        <v>91093.7</v>
      </c>
      <c r="H16" s="28">
        <f t="shared" si="1"/>
        <v>103.99999543327384</v>
      </c>
      <c r="I16" s="33">
        <v>94737.4</v>
      </c>
      <c r="J16" s="29">
        <f t="shared" si="2"/>
        <v>103.99994730700367</v>
      </c>
    </row>
    <row r="17" spans="1:10" s="19" customFormat="1" ht="31.5" x14ac:dyDescent="0.25">
      <c r="A17" s="31" t="s">
        <v>40</v>
      </c>
      <c r="B17" s="32" t="s">
        <v>9</v>
      </c>
      <c r="C17" s="33">
        <v>9256.66</v>
      </c>
      <c r="D17" s="33">
        <v>3000</v>
      </c>
      <c r="E17" s="33">
        <v>0</v>
      </c>
      <c r="F17" s="28">
        <f t="shared" si="0"/>
        <v>0</v>
      </c>
      <c r="G17" s="33">
        <v>0</v>
      </c>
      <c r="H17" s="28">
        <v>0</v>
      </c>
      <c r="I17" s="33">
        <v>0</v>
      </c>
      <c r="J17" s="29">
        <v>0</v>
      </c>
    </row>
    <row r="18" spans="1:10" s="19" customFormat="1" x14ac:dyDescent="0.25">
      <c r="A18" s="31" t="s">
        <v>41</v>
      </c>
      <c r="B18" s="32" t="s">
        <v>10</v>
      </c>
      <c r="C18" s="33">
        <v>9.6999999999999993</v>
      </c>
      <c r="D18" s="33">
        <v>12</v>
      </c>
      <c r="E18" s="33">
        <v>16</v>
      </c>
      <c r="F18" s="28">
        <f t="shared" si="0"/>
        <v>133.33333333333334</v>
      </c>
      <c r="G18" s="33">
        <v>16</v>
      </c>
      <c r="H18" s="28">
        <f t="shared" si="1"/>
        <v>100</v>
      </c>
      <c r="I18" s="33">
        <v>16</v>
      </c>
      <c r="J18" s="29">
        <f t="shared" si="2"/>
        <v>100</v>
      </c>
    </row>
    <row r="19" spans="1:10" s="19" customFormat="1" ht="31.5" x14ac:dyDescent="0.25">
      <c r="A19" s="31" t="s">
        <v>42</v>
      </c>
      <c r="B19" s="32" t="s">
        <v>11</v>
      </c>
      <c r="C19" s="33">
        <v>3471.97</v>
      </c>
      <c r="D19" s="33">
        <v>4000</v>
      </c>
      <c r="E19" s="33">
        <v>4000</v>
      </c>
      <c r="F19" s="28">
        <f t="shared" si="0"/>
        <v>100</v>
      </c>
      <c r="G19" s="33">
        <v>4000</v>
      </c>
      <c r="H19" s="28">
        <f t="shared" si="1"/>
        <v>100</v>
      </c>
      <c r="I19" s="33">
        <v>4000</v>
      </c>
      <c r="J19" s="29">
        <f t="shared" si="2"/>
        <v>100</v>
      </c>
    </row>
    <row r="20" spans="1:10" s="19" customFormat="1" x14ac:dyDescent="0.25">
      <c r="A20" s="34" t="s">
        <v>43</v>
      </c>
      <c r="B20" s="35" t="s">
        <v>12</v>
      </c>
      <c r="C20" s="28">
        <f>C21+C23+C22</f>
        <v>49010.85</v>
      </c>
      <c r="D20" s="28">
        <f>SUM(D21:D23)</f>
        <v>42579.199999999997</v>
      </c>
      <c r="E20" s="28">
        <f>SUM(E21:E23)</f>
        <v>44799</v>
      </c>
      <c r="F20" s="28">
        <f t="shared" si="0"/>
        <v>105.21334360438901</v>
      </c>
      <c r="G20" s="28">
        <f>SUM(G21:G23)</f>
        <v>45200</v>
      </c>
      <c r="H20" s="28">
        <f t="shared" si="1"/>
        <v>100.89510926583182</v>
      </c>
      <c r="I20" s="28">
        <f>SUM(I21:I23)</f>
        <v>45217</v>
      </c>
      <c r="J20" s="29">
        <f t="shared" si="2"/>
        <v>100.03761061946902</v>
      </c>
    </row>
    <row r="21" spans="1:10" s="19" customFormat="1" x14ac:dyDescent="0.25">
      <c r="A21" s="31" t="s">
        <v>44</v>
      </c>
      <c r="B21" s="32" t="s">
        <v>13</v>
      </c>
      <c r="C21" s="33">
        <v>25453.200000000001</v>
      </c>
      <c r="D21" s="33">
        <v>19071</v>
      </c>
      <c r="E21" s="33">
        <v>20863</v>
      </c>
      <c r="F21" s="28">
        <f t="shared" si="0"/>
        <v>109.39646583818363</v>
      </c>
      <c r="G21" s="33">
        <v>21167</v>
      </c>
      <c r="H21" s="28">
        <f t="shared" si="1"/>
        <v>101.45712505392321</v>
      </c>
      <c r="I21" s="33">
        <v>21167</v>
      </c>
      <c r="J21" s="29">
        <f t="shared" si="2"/>
        <v>100</v>
      </c>
    </row>
    <row r="22" spans="1:10" s="19" customFormat="1" x14ac:dyDescent="0.25">
      <c r="A22" s="31" t="s">
        <v>173</v>
      </c>
      <c r="B22" s="32" t="s">
        <v>174</v>
      </c>
      <c r="C22" s="33">
        <v>16599.669999999998</v>
      </c>
      <c r="D22" s="33">
        <v>16800</v>
      </c>
      <c r="E22" s="33">
        <v>16800</v>
      </c>
      <c r="F22" s="28">
        <f t="shared" si="0"/>
        <v>100</v>
      </c>
      <c r="G22" s="33">
        <v>16800</v>
      </c>
      <c r="H22" s="28">
        <f t="shared" si="1"/>
        <v>100</v>
      </c>
      <c r="I22" s="33">
        <v>16800</v>
      </c>
      <c r="J22" s="29">
        <f t="shared" si="2"/>
        <v>100</v>
      </c>
    </row>
    <row r="23" spans="1:10" s="19" customFormat="1" x14ac:dyDescent="0.25">
      <c r="A23" s="31" t="s">
        <v>45</v>
      </c>
      <c r="B23" s="32" t="s">
        <v>14</v>
      </c>
      <c r="C23" s="33">
        <v>6957.98</v>
      </c>
      <c r="D23" s="33">
        <v>6708.2</v>
      </c>
      <c r="E23" s="33">
        <v>7136</v>
      </c>
      <c r="F23" s="28">
        <f t="shared" si="0"/>
        <v>106.37726961032766</v>
      </c>
      <c r="G23" s="33">
        <v>7233</v>
      </c>
      <c r="H23" s="28">
        <f t="shared" si="1"/>
        <v>101.35930493273543</v>
      </c>
      <c r="I23" s="33">
        <v>7250</v>
      </c>
      <c r="J23" s="29">
        <f t="shared" si="2"/>
        <v>100.23503387252869</v>
      </c>
    </row>
    <row r="24" spans="1:10" s="37" customFormat="1" x14ac:dyDescent="0.25">
      <c r="A24" s="34" t="s">
        <v>46</v>
      </c>
      <c r="B24" s="35" t="s">
        <v>15</v>
      </c>
      <c r="C24" s="28">
        <v>6126.02</v>
      </c>
      <c r="D24" s="28">
        <v>5505</v>
      </c>
      <c r="E24" s="28">
        <v>5708.1</v>
      </c>
      <c r="F24" s="28">
        <f t="shared" si="0"/>
        <v>103.68937329700273</v>
      </c>
      <c r="G24" s="38">
        <v>5867</v>
      </c>
      <c r="H24" s="28">
        <f t="shared" si="1"/>
        <v>102.78376342390638</v>
      </c>
      <c r="I24" s="38">
        <v>5241.6000000000004</v>
      </c>
      <c r="J24" s="29">
        <f t="shared" si="2"/>
        <v>89.340378387591628</v>
      </c>
    </row>
    <row r="25" spans="1:10" s="37" customFormat="1" ht="31.5" x14ac:dyDescent="0.25">
      <c r="A25" s="39" t="s">
        <v>47</v>
      </c>
      <c r="B25" s="40" t="s">
        <v>182</v>
      </c>
      <c r="C25" s="36">
        <v>0</v>
      </c>
      <c r="D25" s="36">
        <v>0</v>
      </c>
      <c r="E25" s="36">
        <v>0</v>
      </c>
      <c r="F25" s="28">
        <v>0</v>
      </c>
      <c r="G25" s="36">
        <v>0</v>
      </c>
      <c r="H25" s="28">
        <v>0</v>
      </c>
      <c r="I25" s="36">
        <v>0</v>
      </c>
      <c r="J25" s="29">
        <v>0</v>
      </c>
    </row>
    <row r="26" spans="1:10" s="37" customFormat="1" x14ac:dyDescent="0.25">
      <c r="A26" s="26" t="s">
        <v>35</v>
      </c>
      <c r="B26" s="30" t="s">
        <v>16</v>
      </c>
      <c r="C26" s="28">
        <f>C28+C29+C30+C31+C32+C33</f>
        <v>112758.66999999998</v>
      </c>
      <c r="D26" s="28">
        <f>D28+D29+D30+D31+D32</f>
        <v>108008.8</v>
      </c>
      <c r="E26" s="28">
        <f>E28+E29+E30+E31+E32</f>
        <v>108273.59999999999</v>
      </c>
      <c r="F26" s="28">
        <f t="shared" si="0"/>
        <v>100.24516520876077</v>
      </c>
      <c r="G26" s="28">
        <f>G28+G29+G30+G31+G32</f>
        <v>110826.2</v>
      </c>
      <c r="H26" s="28">
        <f t="shared" si="1"/>
        <v>102.35754606847838</v>
      </c>
      <c r="I26" s="28">
        <f>I28+I29+I30+I31+I32</f>
        <v>113691.29999999999</v>
      </c>
      <c r="J26" s="29">
        <f t="shared" si="2"/>
        <v>102.5852190186075</v>
      </c>
    </row>
    <row r="27" spans="1:10" s="37" customFormat="1" x14ac:dyDescent="0.25">
      <c r="A27" s="26"/>
      <c r="B27" s="30" t="s">
        <v>3</v>
      </c>
      <c r="C27" s="28"/>
      <c r="D27" s="28"/>
      <c r="E27" s="28"/>
      <c r="F27" s="28"/>
      <c r="G27" s="28"/>
      <c r="H27" s="28"/>
      <c r="I27" s="28"/>
      <c r="J27" s="29"/>
    </row>
    <row r="28" spans="1:10" s="37" customFormat="1" ht="31.5" x14ac:dyDescent="0.25">
      <c r="A28" s="34" t="s">
        <v>48</v>
      </c>
      <c r="B28" s="35" t="s">
        <v>17</v>
      </c>
      <c r="C28" s="36">
        <v>65485.96</v>
      </c>
      <c r="D28" s="36">
        <v>80378.2</v>
      </c>
      <c r="E28" s="36">
        <v>71929.5</v>
      </c>
      <c r="F28" s="28">
        <f t="shared" si="0"/>
        <v>89.488816619431645</v>
      </c>
      <c r="G28" s="36">
        <v>74742.7</v>
      </c>
      <c r="H28" s="28">
        <f t="shared" si="1"/>
        <v>103.91105179377028</v>
      </c>
      <c r="I28" s="36">
        <v>77671.3</v>
      </c>
      <c r="J28" s="29">
        <f t="shared" si="2"/>
        <v>103.91824218284863</v>
      </c>
    </row>
    <row r="29" spans="1:10" s="37" customFormat="1" x14ac:dyDescent="0.25">
      <c r="A29" s="34" t="s">
        <v>49</v>
      </c>
      <c r="B29" s="35" t="s">
        <v>18</v>
      </c>
      <c r="C29" s="36">
        <v>5815.47</v>
      </c>
      <c r="D29" s="36">
        <v>2738.1</v>
      </c>
      <c r="E29" s="36">
        <v>4314.8999999999996</v>
      </c>
      <c r="F29" s="28">
        <f t="shared" si="0"/>
        <v>157.58737810890761</v>
      </c>
      <c r="G29" s="36">
        <v>4314.8999999999996</v>
      </c>
      <c r="H29" s="28">
        <f t="shared" si="1"/>
        <v>100</v>
      </c>
      <c r="I29" s="36">
        <v>4314.8999999999996</v>
      </c>
      <c r="J29" s="29">
        <f t="shared" si="2"/>
        <v>100</v>
      </c>
    </row>
    <row r="30" spans="1:10" s="37" customFormat="1" ht="31.5" x14ac:dyDescent="0.25">
      <c r="A30" s="34" t="s">
        <v>50</v>
      </c>
      <c r="B30" s="35" t="s">
        <v>183</v>
      </c>
      <c r="C30" s="36">
        <v>4728.13</v>
      </c>
      <c r="D30" s="36">
        <v>1031.7</v>
      </c>
      <c r="E30" s="36">
        <v>0</v>
      </c>
      <c r="F30" s="28">
        <f t="shared" si="0"/>
        <v>0</v>
      </c>
      <c r="G30" s="36">
        <v>0</v>
      </c>
      <c r="H30" s="28">
        <v>0</v>
      </c>
      <c r="I30" s="36">
        <v>0</v>
      </c>
      <c r="J30" s="29">
        <v>0</v>
      </c>
    </row>
    <row r="31" spans="1:10" s="37" customFormat="1" ht="31.5" x14ac:dyDescent="0.25">
      <c r="A31" s="34" t="s">
        <v>51</v>
      </c>
      <c r="B31" s="35" t="s">
        <v>19</v>
      </c>
      <c r="C31" s="36">
        <v>28716.93</v>
      </c>
      <c r="D31" s="36">
        <v>23090.2</v>
      </c>
      <c r="E31" s="36">
        <v>29922.9</v>
      </c>
      <c r="F31" s="28">
        <f t="shared" si="0"/>
        <v>129.59134178136179</v>
      </c>
      <c r="G31" s="36">
        <v>29667.3</v>
      </c>
      <c r="H31" s="28">
        <f t="shared" si="1"/>
        <v>99.145804718125575</v>
      </c>
      <c r="I31" s="36">
        <v>29597.599999999999</v>
      </c>
      <c r="J31" s="29">
        <f t="shared" si="2"/>
        <v>99.765061195322801</v>
      </c>
    </row>
    <row r="32" spans="1:10" s="37" customFormat="1" x14ac:dyDescent="0.25">
      <c r="A32" s="34" t="s">
        <v>52</v>
      </c>
      <c r="B32" s="35" t="s">
        <v>20</v>
      </c>
      <c r="C32" s="36">
        <v>8012.18</v>
      </c>
      <c r="D32" s="36">
        <v>770.6</v>
      </c>
      <c r="E32" s="36">
        <v>2106.3000000000002</v>
      </c>
      <c r="F32" s="28">
        <f t="shared" si="0"/>
        <v>273.3324682065923</v>
      </c>
      <c r="G32" s="36">
        <v>2101.3000000000002</v>
      </c>
      <c r="H32" s="28">
        <f t="shared" si="1"/>
        <v>99.76261691117125</v>
      </c>
      <c r="I32" s="36">
        <v>2107.5</v>
      </c>
      <c r="J32" s="29">
        <f t="shared" si="2"/>
        <v>100.29505544186931</v>
      </c>
    </row>
    <row r="33" spans="1:10" s="37" customFormat="1" x14ac:dyDescent="0.25">
      <c r="A33" s="34" t="s">
        <v>53</v>
      </c>
      <c r="B33" s="35" t="s">
        <v>31</v>
      </c>
      <c r="C33" s="36">
        <v>0</v>
      </c>
      <c r="D33" s="36">
        <v>0</v>
      </c>
      <c r="E33" s="36">
        <v>0</v>
      </c>
      <c r="F33" s="28">
        <v>0</v>
      </c>
      <c r="G33" s="36">
        <v>0</v>
      </c>
      <c r="H33" s="28">
        <v>0</v>
      </c>
      <c r="I33" s="36">
        <v>0</v>
      </c>
      <c r="J33" s="29">
        <v>0</v>
      </c>
    </row>
    <row r="34" spans="1:10" s="19" customFormat="1" x14ac:dyDescent="0.25">
      <c r="A34" s="34" t="s">
        <v>54</v>
      </c>
      <c r="B34" s="35" t="s">
        <v>21</v>
      </c>
      <c r="C34" s="41">
        <f>C35+C46+C47+C48</f>
        <v>2264471.46</v>
      </c>
      <c r="D34" s="41">
        <f>D35+D46+D47+D48</f>
        <v>2222843.1</v>
      </c>
      <c r="E34" s="41">
        <f>E35+E46+E47+E48</f>
        <v>2312556.3000000003</v>
      </c>
      <c r="F34" s="28">
        <f t="shared" si="0"/>
        <v>104.03596637117573</v>
      </c>
      <c r="G34" s="41">
        <f>G35+G46+G47+G48</f>
        <v>2133036.7000000002</v>
      </c>
      <c r="H34" s="28">
        <f t="shared" si="1"/>
        <v>92.237179263484308</v>
      </c>
      <c r="I34" s="41">
        <f>I35+I46+I47+I48</f>
        <v>2261650.7999999998</v>
      </c>
      <c r="J34" s="29">
        <f t="shared" si="2"/>
        <v>106.02962433792159</v>
      </c>
    </row>
    <row r="35" spans="1:10" s="19" customFormat="1" ht="31.5" x14ac:dyDescent="0.25">
      <c r="A35" s="34" t="s">
        <v>55</v>
      </c>
      <c r="B35" s="35" t="s">
        <v>22</v>
      </c>
      <c r="C35" s="28">
        <f>C37+C43+C44+C45</f>
        <v>2200745.4300000002</v>
      </c>
      <c r="D35" s="28">
        <f>D37+D43+D44+D45</f>
        <v>2222843.1</v>
      </c>
      <c r="E35" s="28">
        <f>E37+E43+E44+E45</f>
        <v>2312556.3000000003</v>
      </c>
      <c r="F35" s="28">
        <f t="shared" si="0"/>
        <v>104.03596637117573</v>
      </c>
      <c r="G35" s="28">
        <f>G37+G43+G44+G45</f>
        <v>2133036.7000000002</v>
      </c>
      <c r="H35" s="28">
        <f t="shared" si="1"/>
        <v>92.237179263484308</v>
      </c>
      <c r="I35" s="28">
        <f>I37+I43+I44+I45</f>
        <v>2261650.7999999998</v>
      </c>
      <c r="J35" s="29">
        <f t="shared" si="2"/>
        <v>106.02962433792159</v>
      </c>
    </row>
    <row r="36" spans="1:10" s="19" customFormat="1" x14ac:dyDescent="0.25">
      <c r="A36" s="31"/>
      <c r="B36" s="32" t="s">
        <v>3</v>
      </c>
      <c r="C36" s="33"/>
      <c r="D36" s="33"/>
      <c r="E36" s="33"/>
      <c r="F36" s="28"/>
      <c r="G36" s="33"/>
      <c r="H36" s="28"/>
      <c r="I36" s="33"/>
      <c r="J36" s="29"/>
    </row>
    <row r="37" spans="1:10" s="19" customFormat="1" ht="31.5" x14ac:dyDescent="0.25">
      <c r="A37" s="34" t="s">
        <v>56</v>
      </c>
      <c r="B37" s="35" t="s">
        <v>23</v>
      </c>
      <c r="C37" s="36">
        <f>SUM(C39:C42)</f>
        <v>744229.1399999999</v>
      </c>
      <c r="D37" s="36">
        <f>SUM(D39:D42)</f>
        <v>654162.9</v>
      </c>
      <c r="E37" s="36">
        <f>SUM(E39:E42)</f>
        <v>774607.79999999993</v>
      </c>
      <c r="F37" s="28">
        <f t="shared" si="0"/>
        <v>118.41206525163686</v>
      </c>
      <c r="G37" s="36">
        <f>SUM(G39:G42)</f>
        <v>582839.1</v>
      </c>
      <c r="H37" s="28">
        <f t="shared" si="1"/>
        <v>75.243123035941551</v>
      </c>
      <c r="I37" s="36">
        <f>SUM(I39:I42)</f>
        <v>667212.9</v>
      </c>
      <c r="J37" s="29">
        <f t="shared" si="2"/>
        <v>114.47634518686203</v>
      </c>
    </row>
    <row r="38" spans="1:10" s="19" customFormat="1" x14ac:dyDescent="0.25">
      <c r="A38" s="31"/>
      <c r="B38" s="42" t="s">
        <v>3</v>
      </c>
      <c r="C38" s="33"/>
      <c r="D38" s="33"/>
      <c r="E38" s="33"/>
      <c r="F38" s="28"/>
      <c r="G38" s="33"/>
      <c r="H38" s="28"/>
      <c r="I38" s="33"/>
      <c r="J38" s="29"/>
    </row>
    <row r="39" spans="1:10" s="19" customFormat="1" ht="47.25" x14ac:dyDescent="0.25">
      <c r="A39" s="43" t="s">
        <v>58</v>
      </c>
      <c r="B39" s="44" t="s">
        <v>193</v>
      </c>
      <c r="C39" s="33">
        <v>603802.69999999995</v>
      </c>
      <c r="D39" s="33">
        <v>654162.9</v>
      </c>
      <c r="E39" s="33">
        <v>762526.7</v>
      </c>
      <c r="F39" s="28">
        <f t="shared" si="0"/>
        <v>116.56526226112791</v>
      </c>
      <c r="G39" s="33">
        <v>582839.1</v>
      </c>
      <c r="H39" s="28">
        <f t="shared" si="1"/>
        <v>76.435238267722298</v>
      </c>
      <c r="I39" s="33">
        <v>667212.9</v>
      </c>
      <c r="J39" s="29">
        <f t="shared" si="2"/>
        <v>114.47634518686203</v>
      </c>
    </row>
    <row r="40" spans="1:10" s="19" customFormat="1" ht="31.5" x14ac:dyDescent="0.25">
      <c r="A40" s="43" t="s">
        <v>57</v>
      </c>
      <c r="B40" s="44" t="s">
        <v>24</v>
      </c>
      <c r="C40" s="33">
        <v>132039.70000000001</v>
      </c>
      <c r="D40" s="33">
        <v>0</v>
      </c>
      <c r="E40" s="33">
        <v>12081.1</v>
      </c>
      <c r="F40" s="28">
        <v>0</v>
      </c>
      <c r="G40" s="33">
        <v>0</v>
      </c>
      <c r="H40" s="28">
        <v>0</v>
      </c>
      <c r="I40" s="33">
        <v>0</v>
      </c>
      <c r="J40" s="29">
        <v>0</v>
      </c>
    </row>
    <row r="41" spans="1:10" s="19" customFormat="1" ht="110.25" x14ac:dyDescent="0.25">
      <c r="A41" s="43" t="s">
        <v>57</v>
      </c>
      <c r="B41" s="44" t="s">
        <v>192</v>
      </c>
      <c r="C41" s="33">
        <v>290.24</v>
      </c>
      <c r="D41" s="33">
        <v>0</v>
      </c>
      <c r="E41" s="33">
        <v>0</v>
      </c>
      <c r="F41" s="28">
        <v>0</v>
      </c>
      <c r="G41" s="33">
        <v>0</v>
      </c>
      <c r="H41" s="28">
        <v>0</v>
      </c>
      <c r="I41" s="33">
        <v>0</v>
      </c>
      <c r="J41" s="29">
        <v>0</v>
      </c>
    </row>
    <row r="42" spans="1:10" s="19" customFormat="1" x14ac:dyDescent="0.25">
      <c r="A42" s="43" t="s">
        <v>171</v>
      </c>
      <c r="B42" s="44" t="s">
        <v>172</v>
      </c>
      <c r="C42" s="33">
        <v>8096.5</v>
      </c>
      <c r="D42" s="33">
        <v>0</v>
      </c>
      <c r="E42" s="33">
        <v>0</v>
      </c>
      <c r="F42" s="28">
        <v>0</v>
      </c>
      <c r="G42" s="33">
        <v>0</v>
      </c>
      <c r="H42" s="28">
        <v>0</v>
      </c>
      <c r="I42" s="33">
        <v>0</v>
      </c>
      <c r="J42" s="29">
        <v>0</v>
      </c>
    </row>
    <row r="43" spans="1:10" s="19" customFormat="1" ht="31.5" x14ac:dyDescent="0.25">
      <c r="A43" s="31" t="s">
        <v>59</v>
      </c>
      <c r="B43" s="42" t="s">
        <v>25</v>
      </c>
      <c r="C43" s="33">
        <v>102114.67</v>
      </c>
      <c r="D43" s="33">
        <v>140577</v>
      </c>
      <c r="E43" s="33">
        <v>97193.5</v>
      </c>
      <c r="F43" s="28">
        <f t="shared" si="0"/>
        <v>69.138977215333952</v>
      </c>
      <c r="G43" s="33">
        <v>119995.5</v>
      </c>
      <c r="H43" s="28">
        <f t="shared" si="1"/>
        <v>123.4604165916445</v>
      </c>
      <c r="I43" s="33">
        <v>165336</v>
      </c>
      <c r="J43" s="29">
        <f t="shared" si="2"/>
        <v>137.7851669437604</v>
      </c>
    </row>
    <row r="44" spans="1:10" s="19" customFormat="1" ht="31.5" x14ac:dyDescent="0.25">
      <c r="A44" s="31" t="s">
        <v>60</v>
      </c>
      <c r="B44" s="42" t="s">
        <v>26</v>
      </c>
      <c r="C44" s="33">
        <v>1328967.46</v>
      </c>
      <c r="D44" s="33">
        <v>1391236.6</v>
      </c>
      <c r="E44" s="33">
        <v>1403500.8</v>
      </c>
      <c r="F44" s="28">
        <f t="shared" si="0"/>
        <v>100.88153230011343</v>
      </c>
      <c r="G44" s="33">
        <v>1392947.9</v>
      </c>
      <c r="H44" s="28">
        <f t="shared" si="1"/>
        <v>99.248101604217112</v>
      </c>
      <c r="I44" s="33">
        <v>1390833.1</v>
      </c>
      <c r="J44" s="29">
        <f t="shared" si="2"/>
        <v>99.848178097687651</v>
      </c>
    </row>
    <row r="45" spans="1:10" s="19" customFormat="1" x14ac:dyDescent="0.25">
      <c r="A45" s="31" t="s">
        <v>61</v>
      </c>
      <c r="B45" s="42" t="s">
        <v>27</v>
      </c>
      <c r="C45" s="33">
        <v>25434.16</v>
      </c>
      <c r="D45" s="33">
        <v>36866.6</v>
      </c>
      <c r="E45" s="33">
        <v>37254.199999999997</v>
      </c>
      <c r="F45" s="28">
        <f t="shared" si="0"/>
        <v>101.05135813988812</v>
      </c>
      <c r="G45" s="33">
        <v>37254.199999999997</v>
      </c>
      <c r="H45" s="28">
        <f t="shared" si="1"/>
        <v>100</v>
      </c>
      <c r="I45" s="33">
        <v>38268.800000000003</v>
      </c>
      <c r="J45" s="29">
        <f t="shared" si="2"/>
        <v>102.72345131555639</v>
      </c>
    </row>
    <row r="46" spans="1:10" s="19" customFormat="1" x14ac:dyDescent="0.25">
      <c r="A46" s="34" t="s">
        <v>62</v>
      </c>
      <c r="B46" s="45" t="s">
        <v>28</v>
      </c>
      <c r="C46" s="36">
        <v>60843.39</v>
      </c>
      <c r="D46" s="36">
        <v>0</v>
      </c>
      <c r="E46" s="36">
        <v>0</v>
      </c>
      <c r="F46" s="28">
        <v>0</v>
      </c>
      <c r="G46" s="36">
        <v>0</v>
      </c>
      <c r="H46" s="28">
        <v>0</v>
      </c>
      <c r="I46" s="36">
        <v>0</v>
      </c>
      <c r="J46" s="29">
        <v>0</v>
      </c>
    </row>
    <row r="47" spans="1:10" s="19" customFormat="1" ht="63" x14ac:dyDescent="0.25">
      <c r="A47" s="34" t="s">
        <v>63</v>
      </c>
      <c r="B47" s="45" t="s">
        <v>184</v>
      </c>
      <c r="C47" s="36">
        <v>3299.51</v>
      </c>
      <c r="D47" s="36">
        <v>0</v>
      </c>
      <c r="E47" s="36">
        <v>0</v>
      </c>
      <c r="F47" s="28">
        <v>0</v>
      </c>
      <c r="G47" s="36">
        <v>0</v>
      </c>
      <c r="H47" s="28">
        <v>0</v>
      </c>
      <c r="I47" s="36">
        <v>0</v>
      </c>
      <c r="J47" s="29">
        <v>0</v>
      </c>
    </row>
    <row r="48" spans="1:10" s="19" customFormat="1" ht="47.25" x14ac:dyDescent="0.25">
      <c r="A48" s="34" t="s">
        <v>64</v>
      </c>
      <c r="B48" s="45" t="s">
        <v>185</v>
      </c>
      <c r="C48" s="36">
        <v>-416.87</v>
      </c>
      <c r="D48" s="36">
        <v>0</v>
      </c>
      <c r="E48" s="36">
        <v>0</v>
      </c>
      <c r="F48" s="28">
        <v>0</v>
      </c>
      <c r="G48" s="36">
        <v>0</v>
      </c>
      <c r="H48" s="28">
        <v>0</v>
      </c>
      <c r="I48" s="36">
        <v>0</v>
      </c>
      <c r="J48" s="29">
        <v>0</v>
      </c>
    </row>
    <row r="49" spans="1:12" s="19" customFormat="1" ht="26.45" customHeight="1" x14ac:dyDescent="0.25">
      <c r="A49" s="46"/>
      <c r="B49" s="47" t="s">
        <v>29</v>
      </c>
      <c r="C49" s="48">
        <f>C9+C34</f>
        <v>3080316.65</v>
      </c>
      <c r="D49" s="48">
        <f>D9+D34</f>
        <v>3006629.2</v>
      </c>
      <c r="E49" s="48">
        <f>E9+E34</f>
        <v>3100181.4000000004</v>
      </c>
      <c r="F49" s="48">
        <f t="shared" si="0"/>
        <v>103.11153101286985</v>
      </c>
      <c r="G49" s="48">
        <f>G9+G34</f>
        <v>2918468.6</v>
      </c>
      <c r="H49" s="48">
        <f t="shared" si="1"/>
        <v>94.138639758305743</v>
      </c>
      <c r="I49" s="48">
        <f>I9+I34</f>
        <v>3054574.5</v>
      </c>
      <c r="J49" s="49">
        <f t="shared" si="2"/>
        <v>104.66360679707158</v>
      </c>
      <c r="L49" s="93">
        <f>C9+C34</f>
        <v>3080316.65</v>
      </c>
    </row>
    <row r="50" spans="1:12" ht="22.9" customHeight="1" x14ac:dyDescent="0.25">
      <c r="A50" s="50"/>
      <c r="B50" s="51" t="s">
        <v>65</v>
      </c>
      <c r="C50" s="52"/>
      <c r="D50" s="53"/>
      <c r="E50" s="53"/>
      <c r="F50" s="52"/>
      <c r="G50" s="52"/>
      <c r="H50" s="52"/>
      <c r="I50" s="52"/>
      <c r="J50" s="54"/>
    </row>
    <row r="51" spans="1:12" x14ac:dyDescent="0.25">
      <c r="A51" s="55" t="s">
        <v>122</v>
      </c>
      <c r="B51" s="56" t="s">
        <v>66</v>
      </c>
      <c r="C51" s="57">
        <f>SUM(C52:C59)</f>
        <v>418497.39</v>
      </c>
      <c r="D51" s="57">
        <f>SUM(D52:D59)</f>
        <v>390819.30000000005</v>
      </c>
      <c r="E51" s="57">
        <f>SUM(E52:E59)</f>
        <v>411389.6</v>
      </c>
      <c r="F51" s="28">
        <f>E51*100/D51</f>
        <v>105.26337875330107</v>
      </c>
      <c r="G51" s="57">
        <f>SUM(G52:G59)</f>
        <v>435409</v>
      </c>
      <c r="H51" s="28">
        <f t="shared" si="1"/>
        <v>105.83860165643469</v>
      </c>
      <c r="I51" s="57">
        <f>SUM(I52:I59)</f>
        <v>475622.69999999995</v>
      </c>
      <c r="J51" s="29">
        <f t="shared" si="2"/>
        <v>109.23584491822629</v>
      </c>
    </row>
    <row r="52" spans="1:12" ht="31.5" x14ac:dyDescent="0.25">
      <c r="A52" s="58" t="s">
        <v>123</v>
      </c>
      <c r="B52" s="59" t="s">
        <v>67</v>
      </c>
      <c r="C52" s="60">
        <v>6099.53</v>
      </c>
      <c r="D52" s="61">
        <v>5727</v>
      </c>
      <c r="E52" s="62">
        <v>5784</v>
      </c>
      <c r="F52" s="28">
        <f t="shared" ref="F52:F59" si="3">E52*100/D52</f>
        <v>100.99528548978523</v>
      </c>
      <c r="G52" s="63">
        <v>5957</v>
      </c>
      <c r="H52" s="28">
        <f>G52*100/E52</f>
        <v>102.99100968188105</v>
      </c>
      <c r="I52" s="63">
        <v>5957</v>
      </c>
      <c r="J52" s="29">
        <f t="shared" si="2"/>
        <v>100</v>
      </c>
    </row>
    <row r="53" spans="1:12" ht="47.25" x14ac:dyDescent="0.25">
      <c r="A53" s="58" t="s">
        <v>124</v>
      </c>
      <c r="B53" s="59" t="s">
        <v>68</v>
      </c>
      <c r="C53" s="60">
        <v>19435.96</v>
      </c>
      <c r="D53" s="61">
        <v>19827</v>
      </c>
      <c r="E53" s="62">
        <v>19528</v>
      </c>
      <c r="F53" s="28">
        <f t="shared" si="3"/>
        <v>98.491955414333987</v>
      </c>
      <c r="G53" s="63">
        <v>19885</v>
      </c>
      <c r="H53" s="28">
        <f>G53*100/E53</f>
        <v>101.82814420319541</v>
      </c>
      <c r="I53" s="63">
        <v>19885</v>
      </c>
      <c r="J53" s="29">
        <f t="shared" si="2"/>
        <v>100</v>
      </c>
    </row>
    <row r="54" spans="1:12" ht="63" x14ac:dyDescent="0.25">
      <c r="A54" s="58" t="s">
        <v>125</v>
      </c>
      <c r="B54" s="59" t="s">
        <v>69</v>
      </c>
      <c r="C54" s="60">
        <v>143435.01</v>
      </c>
      <c r="D54" s="61">
        <v>148742</v>
      </c>
      <c r="E54" s="62">
        <v>153380</v>
      </c>
      <c r="F54" s="28">
        <f t="shared" si="3"/>
        <v>103.11815089214882</v>
      </c>
      <c r="G54" s="63">
        <v>154900</v>
      </c>
      <c r="H54" s="28">
        <f t="shared" ref="H54:H59" si="4">G54*100/E54</f>
        <v>100.99100273829704</v>
      </c>
      <c r="I54" s="63">
        <v>154900</v>
      </c>
      <c r="J54" s="29">
        <f t="shared" si="2"/>
        <v>100</v>
      </c>
    </row>
    <row r="55" spans="1:12" x14ac:dyDescent="0.25">
      <c r="A55" s="58" t="s">
        <v>126</v>
      </c>
      <c r="B55" s="59" t="s">
        <v>70</v>
      </c>
      <c r="C55" s="60">
        <v>7.1</v>
      </c>
      <c r="D55" s="64">
        <v>6.2</v>
      </c>
      <c r="E55" s="62">
        <v>4.5</v>
      </c>
      <c r="F55" s="28">
        <f t="shared" si="3"/>
        <v>72.58064516129032</v>
      </c>
      <c r="G55" s="63">
        <v>4.2</v>
      </c>
      <c r="H55" s="28">
        <f t="shared" si="4"/>
        <v>93.333333333333329</v>
      </c>
      <c r="I55" s="63">
        <v>17.899999999999999</v>
      </c>
      <c r="J55" s="29">
        <f t="shared" si="2"/>
        <v>426.19047619047609</v>
      </c>
    </row>
    <row r="56" spans="1:12" ht="47.25" x14ac:dyDescent="0.25">
      <c r="A56" s="58" t="s">
        <v>127</v>
      </c>
      <c r="B56" s="59" t="s">
        <v>71</v>
      </c>
      <c r="C56" s="60">
        <v>51563.32</v>
      </c>
      <c r="D56" s="61">
        <v>53932</v>
      </c>
      <c r="E56" s="62">
        <v>55938</v>
      </c>
      <c r="F56" s="28">
        <f t="shared" si="3"/>
        <v>103.7194986279018</v>
      </c>
      <c r="G56" s="63">
        <v>57278</v>
      </c>
      <c r="H56" s="28">
        <v>49145</v>
      </c>
      <c r="I56" s="63">
        <v>57278</v>
      </c>
      <c r="J56" s="29">
        <f t="shared" si="2"/>
        <v>100</v>
      </c>
    </row>
    <row r="57" spans="1:12" x14ac:dyDescent="0.25">
      <c r="A57" s="58" t="s">
        <v>176</v>
      </c>
      <c r="B57" s="59" t="s">
        <v>175</v>
      </c>
      <c r="C57" s="60">
        <v>6588.24</v>
      </c>
      <c r="D57" s="61">
        <v>0</v>
      </c>
      <c r="E57" s="62">
        <v>0</v>
      </c>
      <c r="F57" s="28" t="e">
        <f t="shared" si="3"/>
        <v>#DIV/0!</v>
      </c>
      <c r="G57" s="62">
        <v>0</v>
      </c>
      <c r="H57" s="28"/>
      <c r="I57" s="62">
        <v>0</v>
      </c>
      <c r="J57" s="29"/>
    </row>
    <row r="58" spans="1:12" x14ac:dyDescent="0.25">
      <c r="A58" s="58" t="s">
        <v>128</v>
      </c>
      <c r="B58" s="59" t="s">
        <v>72</v>
      </c>
      <c r="C58" s="60">
        <v>0</v>
      </c>
      <c r="D58" s="61">
        <v>1639.9</v>
      </c>
      <c r="E58" s="62">
        <v>2500</v>
      </c>
      <c r="F58" s="28">
        <f t="shared" si="3"/>
        <v>152.44832001951337</v>
      </c>
      <c r="G58" s="62">
        <v>1000</v>
      </c>
      <c r="H58" s="28">
        <f t="shared" si="4"/>
        <v>40</v>
      </c>
      <c r="I58" s="62">
        <v>1000</v>
      </c>
      <c r="J58" s="29">
        <f t="shared" si="2"/>
        <v>100</v>
      </c>
    </row>
    <row r="59" spans="1:12" x14ac:dyDescent="0.25">
      <c r="A59" s="58" t="s">
        <v>129</v>
      </c>
      <c r="B59" s="59" t="s">
        <v>73</v>
      </c>
      <c r="C59" s="60">
        <v>191368.23</v>
      </c>
      <c r="D59" s="61">
        <v>160945.20000000001</v>
      </c>
      <c r="E59" s="62">
        <v>174255.1</v>
      </c>
      <c r="F59" s="28">
        <f t="shared" si="3"/>
        <v>108.26983345884189</v>
      </c>
      <c r="G59" s="62">
        <v>196384.8</v>
      </c>
      <c r="H59" s="28">
        <f t="shared" si="4"/>
        <v>112.69959960999707</v>
      </c>
      <c r="I59" s="62">
        <v>236584.8</v>
      </c>
      <c r="J59" s="29">
        <f t="shared" si="2"/>
        <v>120.47001600938566</v>
      </c>
    </row>
    <row r="60" spans="1:12" ht="31.5" x14ac:dyDescent="0.25">
      <c r="A60" s="58" t="s">
        <v>130</v>
      </c>
      <c r="B60" s="56" t="s">
        <v>74</v>
      </c>
      <c r="C60" s="57">
        <f>SUM(C61:C63)</f>
        <v>11227.01</v>
      </c>
      <c r="D60" s="57">
        <f>SUM(D61:D63)</f>
        <v>11851.9</v>
      </c>
      <c r="E60" s="57">
        <f>SUM(E61:E63)</f>
        <v>18262.399999999998</v>
      </c>
      <c r="F60" s="28">
        <f t="shared" ref="F60:F116" si="5">E60*100/D60</f>
        <v>154.08837401598055</v>
      </c>
      <c r="G60" s="57">
        <f>SUM(G61:G63)</f>
        <v>11005.300000000001</v>
      </c>
      <c r="H60" s="28">
        <f t="shared" ref="H60:H116" si="6">G60*100/E60</f>
        <v>60.26206851235326</v>
      </c>
      <c r="I60" s="57">
        <f>SUM(I61:I63)</f>
        <v>10530.1</v>
      </c>
      <c r="J60" s="29">
        <f t="shared" si="2"/>
        <v>95.682080452145769</v>
      </c>
    </row>
    <row r="61" spans="1:12" x14ac:dyDescent="0.25">
      <c r="A61" s="58" t="s">
        <v>131</v>
      </c>
      <c r="B61" s="59" t="s">
        <v>75</v>
      </c>
      <c r="C61" s="60">
        <v>5267.22</v>
      </c>
      <c r="D61" s="61">
        <v>5268.3</v>
      </c>
      <c r="E61" s="62">
        <v>5281.2</v>
      </c>
      <c r="F61" s="28">
        <f t="shared" si="5"/>
        <v>100.24486077102671</v>
      </c>
      <c r="G61" s="63">
        <v>5345.1</v>
      </c>
      <c r="H61" s="28">
        <f t="shared" si="6"/>
        <v>101.20995228357192</v>
      </c>
      <c r="I61" s="63">
        <v>5345.1</v>
      </c>
      <c r="J61" s="29">
        <f t="shared" si="2"/>
        <v>100</v>
      </c>
    </row>
    <row r="62" spans="1:12" ht="47.25" x14ac:dyDescent="0.25">
      <c r="A62" s="58" t="s">
        <v>132</v>
      </c>
      <c r="B62" s="59" t="s">
        <v>196</v>
      </c>
      <c r="C62" s="60">
        <v>1796.83</v>
      </c>
      <c r="D62" s="61">
        <v>2324.6999999999998</v>
      </c>
      <c r="E62" s="62">
        <v>9475.1</v>
      </c>
      <c r="F62" s="28">
        <f t="shared" si="5"/>
        <v>407.58377425044097</v>
      </c>
      <c r="G62" s="63">
        <v>2273.3000000000002</v>
      </c>
      <c r="H62" s="28">
        <f t="shared" si="6"/>
        <v>23.99235891969478</v>
      </c>
      <c r="I62" s="63">
        <v>2351.6</v>
      </c>
      <c r="J62" s="29">
        <f t="shared" si="2"/>
        <v>103.44433202832886</v>
      </c>
    </row>
    <row r="63" spans="1:12" ht="31.5" x14ac:dyDescent="0.25">
      <c r="A63" s="58" t="s">
        <v>133</v>
      </c>
      <c r="B63" s="59" t="s">
        <v>76</v>
      </c>
      <c r="C63" s="60">
        <v>4162.96</v>
      </c>
      <c r="D63" s="61">
        <v>4258.8999999999996</v>
      </c>
      <c r="E63" s="62">
        <v>3506.1</v>
      </c>
      <c r="F63" s="28">
        <f t="shared" si="5"/>
        <v>82.324074291483726</v>
      </c>
      <c r="G63" s="63">
        <v>3386.9</v>
      </c>
      <c r="H63" s="28">
        <f t="shared" si="6"/>
        <v>96.600211060722742</v>
      </c>
      <c r="I63" s="63">
        <v>2833.4</v>
      </c>
      <c r="J63" s="29">
        <f t="shared" si="2"/>
        <v>83.657622014231308</v>
      </c>
    </row>
    <row r="64" spans="1:12" x14ac:dyDescent="0.25">
      <c r="A64" s="55" t="s">
        <v>134</v>
      </c>
      <c r="B64" s="56" t="s">
        <v>77</v>
      </c>
      <c r="C64" s="57">
        <f>SUM(C65:C71)</f>
        <v>189267.33</v>
      </c>
      <c r="D64" s="57">
        <f>SUM(D65:D71)</f>
        <v>157511</v>
      </c>
      <c r="E64" s="57">
        <f>SUM(E65:E71)</f>
        <v>175370.5</v>
      </c>
      <c r="F64" s="28">
        <f t="shared" si="5"/>
        <v>111.33857317901607</v>
      </c>
      <c r="G64" s="57">
        <f>SUM(G65:G71)</f>
        <v>97308.9</v>
      </c>
      <c r="H64" s="28">
        <f t="shared" si="6"/>
        <v>55.487610516021796</v>
      </c>
      <c r="I64" s="57">
        <f>SUM(I65:I71)</f>
        <v>112267.1</v>
      </c>
      <c r="J64" s="29">
        <f t="shared" si="2"/>
        <v>115.37187245976473</v>
      </c>
    </row>
    <row r="65" spans="1:10" x14ac:dyDescent="0.25">
      <c r="A65" s="58" t="s">
        <v>135</v>
      </c>
      <c r="B65" s="59" t="s">
        <v>78</v>
      </c>
      <c r="C65" s="60">
        <v>5526.94</v>
      </c>
      <c r="D65" s="61">
        <v>2631.4</v>
      </c>
      <c r="E65" s="62">
        <v>2811.1</v>
      </c>
      <c r="F65" s="28">
        <f t="shared" si="5"/>
        <v>106.82906437637759</v>
      </c>
      <c r="G65" s="63">
        <v>2811.1</v>
      </c>
      <c r="H65" s="28">
        <f t="shared" si="6"/>
        <v>100</v>
      </c>
      <c r="I65" s="63">
        <v>1950.9</v>
      </c>
      <c r="J65" s="29">
        <f t="shared" si="2"/>
        <v>69.399879050905341</v>
      </c>
    </row>
    <row r="66" spans="1:10" x14ac:dyDescent="0.25">
      <c r="A66" s="58" t="s">
        <v>136</v>
      </c>
      <c r="B66" s="59" t="s">
        <v>79</v>
      </c>
      <c r="C66" s="60">
        <v>1551.1</v>
      </c>
      <c r="D66" s="61">
        <v>1238.4000000000001</v>
      </c>
      <c r="E66" s="62">
        <v>1747.3</v>
      </c>
      <c r="F66" s="28">
        <f t="shared" si="5"/>
        <v>141.09334625322995</v>
      </c>
      <c r="G66" s="63">
        <v>1782</v>
      </c>
      <c r="H66" s="28">
        <f t="shared" si="6"/>
        <v>101.98592113546616</v>
      </c>
      <c r="I66" s="63">
        <v>1810.7</v>
      </c>
      <c r="J66" s="29">
        <f t="shared" si="2"/>
        <v>101.61054994388327</v>
      </c>
    </row>
    <row r="67" spans="1:10" x14ac:dyDescent="0.25">
      <c r="A67" s="58" t="s">
        <v>169</v>
      </c>
      <c r="B67" s="59" t="s">
        <v>170</v>
      </c>
      <c r="C67" s="60">
        <v>0</v>
      </c>
      <c r="D67" s="61">
        <v>2665</v>
      </c>
      <c r="E67" s="62">
        <v>662.4</v>
      </c>
      <c r="F67" s="28">
        <v>0</v>
      </c>
      <c r="G67" s="63">
        <v>0</v>
      </c>
      <c r="H67" s="28">
        <f t="shared" si="6"/>
        <v>0</v>
      </c>
      <c r="I67" s="63">
        <v>0</v>
      </c>
      <c r="J67" s="29">
        <v>0</v>
      </c>
    </row>
    <row r="68" spans="1:10" x14ac:dyDescent="0.25">
      <c r="A68" s="58" t="s">
        <v>137</v>
      </c>
      <c r="B68" s="59" t="s">
        <v>80</v>
      </c>
      <c r="C68" s="60">
        <v>35918.18</v>
      </c>
      <c r="D68" s="61">
        <v>37296</v>
      </c>
      <c r="E68" s="62">
        <v>38000</v>
      </c>
      <c r="F68" s="28">
        <f t="shared" si="5"/>
        <v>101.88760188760189</v>
      </c>
      <c r="G68" s="63">
        <v>22443.8</v>
      </c>
      <c r="H68" s="28">
        <f t="shared" si="6"/>
        <v>59.062631578947368</v>
      </c>
      <c r="I68" s="63">
        <v>22464.5</v>
      </c>
      <c r="J68" s="29">
        <f t="shared" si="2"/>
        <v>100.09223037097105</v>
      </c>
    </row>
    <row r="69" spans="1:10" x14ac:dyDescent="0.25">
      <c r="A69" s="58" t="s">
        <v>138</v>
      </c>
      <c r="B69" s="59" t="s">
        <v>81</v>
      </c>
      <c r="C69" s="60">
        <v>125463.7</v>
      </c>
      <c r="D69" s="61">
        <v>93377</v>
      </c>
      <c r="E69" s="62">
        <v>119388.8</v>
      </c>
      <c r="F69" s="28">
        <f t="shared" si="5"/>
        <v>127.85675273354252</v>
      </c>
      <c r="G69" s="63">
        <v>52981</v>
      </c>
      <c r="H69" s="28">
        <f t="shared" si="6"/>
        <v>44.376859470905146</v>
      </c>
      <c r="I69" s="63">
        <v>68750</v>
      </c>
      <c r="J69" s="29">
        <f t="shared" si="2"/>
        <v>129.76350012268549</v>
      </c>
    </row>
    <row r="70" spans="1:10" x14ac:dyDescent="0.25">
      <c r="A70" s="58" t="s">
        <v>139</v>
      </c>
      <c r="B70" s="59" t="s">
        <v>82</v>
      </c>
      <c r="C70" s="60">
        <v>8272.39</v>
      </c>
      <c r="D70" s="61">
        <v>5670</v>
      </c>
      <c r="E70" s="62">
        <v>4540</v>
      </c>
      <c r="F70" s="28">
        <f t="shared" si="5"/>
        <v>80.070546737213405</v>
      </c>
      <c r="G70" s="63">
        <v>3540</v>
      </c>
      <c r="H70" s="28">
        <f t="shared" si="6"/>
        <v>77.973568281938327</v>
      </c>
      <c r="I70" s="63">
        <v>3540</v>
      </c>
      <c r="J70" s="29">
        <f t="shared" si="2"/>
        <v>100</v>
      </c>
    </row>
    <row r="71" spans="1:10" x14ac:dyDescent="0.25">
      <c r="A71" s="58" t="s">
        <v>140</v>
      </c>
      <c r="B71" s="59" t="s">
        <v>83</v>
      </c>
      <c r="C71" s="60">
        <v>12535.02</v>
      </c>
      <c r="D71" s="61">
        <v>14633.2</v>
      </c>
      <c r="E71" s="62">
        <v>8220.9</v>
      </c>
      <c r="F71" s="28">
        <f t="shared" si="5"/>
        <v>56.179782959298031</v>
      </c>
      <c r="G71" s="63">
        <v>13751</v>
      </c>
      <c r="H71" s="28">
        <f t="shared" si="6"/>
        <v>167.26879052171904</v>
      </c>
      <c r="I71" s="63">
        <v>13751</v>
      </c>
      <c r="J71" s="29">
        <f t="shared" si="2"/>
        <v>100</v>
      </c>
    </row>
    <row r="72" spans="1:10" x14ac:dyDescent="0.25">
      <c r="A72" s="55" t="s">
        <v>141</v>
      </c>
      <c r="B72" s="56" t="s">
        <v>84</v>
      </c>
      <c r="C72" s="57">
        <f t="shared" ref="C72:I72" si="7">SUM(C73:C76)</f>
        <v>247606.88</v>
      </c>
      <c r="D72" s="57">
        <f>SUM(D73:D76)</f>
        <v>241161.60000000001</v>
      </c>
      <c r="E72" s="57">
        <f t="shared" si="7"/>
        <v>220388.80000000002</v>
      </c>
      <c r="F72" s="28">
        <f t="shared" si="5"/>
        <v>91.386356700237513</v>
      </c>
      <c r="G72" s="57">
        <f t="shared" si="7"/>
        <v>155202.6</v>
      </c>
      <c r="H72" s="28">
        <f t="shared" si="6"/>
        <v>70.422181163471095</v>
      </c>
      <c r="I72" s="57">
        <f t="shared" si="7"/>
        <v>211950.5</v>
      </c>
      <c r="J72" s="29">
        <f t="shared" si="2"/>
        <v>136.56375601955122</v>
      </c>
    </row>
    <row r="73" spans="1:10" x14ac:dyDescent="0.25">
      <c r="A73" s="58" t="s">
        <v>142</v>
      </c>
      <c r="B73" s="59" t="s">
        <v>85</v>
      </c>
      <c r="C73" s="60">
        <v>15151.62</v>
      </c>
      <c r="D73" s="61">
        <v>34691.300000000003</v>
      </c>
      <c r="E73" s="62">
        <v>13696.1</v>
      </c>
      <c r="F73" s="28">
        <f t="shared" si="5"/>
        <v>39.479927244006419</v>
      </c>
      <c r="G73" s="63">
        <v>17330.599999999999</v>
      </c>
      <c r="H73" s="28">
        <f t="shared" si="6"/>
        <v>126.53675133797211</v>
      </c>
      <c r="I73" s="63">
        <v>21826.6</v>
      </c>
      <c r="J73" s="29">
        <f t="shared" si="2"/>
        <v>125.94255247942947</v>
      </c>
    </row>
    <row r="74" spans="1:10" x14ac:dyDescent="0.25">
      <c r="A74" s="58" t="s">
        <v>143</v>
      </c>
      <c r="B74" s="59" t="s">
        <v>86</v>
      </c>
      <c r="C74" s="60">
        <v>36788.410000000003</v>
      </c>
      <c r="D74" s="61">
        <v>27515.1</v>
      </c>
      <c r="E74" s="62">
        <v>14124.7</v>
      </c>
      <c r="F74" s="28">
        <f t="shared" si="5"/>
        <v>51.334358225120027</v>
      </c>
      <c r="G74" s="63">
        <v>6504</v>
      </c>
      <c r="H74" s="28">
        <f>G74*100/E74</f>
        <v>46.046995688403996</v>
      </c>
      <c r="I74" s="63">
        <v>22197.3</v>
      </c>
      <c r="J74" s="29">
        <f t="shared" si="2"/>
        <v>341.28690036900372</v>
      </c>
    </row>
    <row r="75" spans="1:10" x14ac:dyDescent="0.25">
      <c r="A75" s="58" t="s">
        <v>144</v>
      </c>
      <c r="B75" s="59" t="s">
        <v>87</v>
      </c>
      <c r="C75" s="60">
        <v>137323.35</v>
      </c>
      <c r="D75" s="61">
        <v>125249.60000000001</v>
      </c>
      <c r="E75" s="62">
        <v>133421.1</v>
      </c>
      <c r="F75" s="28">
        <f t="shared" si="5"/>
        <v>106.52417253228752</v>
      </c>
      <c r="G75" s="63">
        <v>75604.5</v>
      </c>
      <c r="H75" s="28">
        <f t="shared" si="6"/>
        <v>56.666074556423233</v>
      </c>
      <c r="I75" s="63">
        <v>112163.1</v>
      </c>
      <c r="J75" s="29">
        <f t="shared" si="2"/>
        <v>148.35505823066089</v>
      </c>
    </row>
    <row r="76" spans="1:10" ht="31.5" x14ac:dyDescent="0.25">
      <c r="A76" s="58" t="s">
        <v>145</v>
      </c>
      <c r="B76" s="59" t="s">
        <v>88</v>
      </c>
      <c r="C76" s="60">
        <v>58343.5</v>
      </c>
      <c r="D76" s="61">
        <v>53705.599999999999</v>
      </c>
      <c r="E76" s="62">
        <v>59146.9</v>
      </c>
      <c r="F76" s="28">
        <f t="shared" si="5"/>
        <v>110.13171810760889</v>
      </c>
      <c r="G76" s="63">
        <v>55763.5</v>
      </c>
      <c r="H76" s="28">
        <f t="shared" si="6"/>
        <v>94.2796663899545</v>
      </c>
      <c r="I76" s="63">
        <v>55763.5</v>
      </c>
      <c r="J76" s="29">
        <f t="shared" si="2"/>
        <v>100</v>
      </c>
    </row>
    <row r="77" spans="1:10" x14ac:dyDescent="0.25">
      <c r="A77" s="55" t="s">
        <v>146</v>
      </c>
      <c r="B77" s="56" t="s">
        <v>89</v>
      </c>
      <c r="C77" s="57">
        <f>C79</f>
        <v>925.9</v>
      </c>
      <c r="D77" s="57">
        <f>D79</f>
        <v>860.9</v>
      </c>
      <c r="E77" s="57">
        <f>E79</f>
        <v>835</v>
      </c>
      <c r="F77" s="28">
        <f t="shared" si="5"/>
        <v>96.991520501800437</v>
      </c>
      <c r="G77" s="57">
        <f>G79</f>
        <v>834</v>
      </c>
      <c r="H77" s="28">
        <f t="shared" si="6"/>
        <v>99.880239520958085</v>
      </c>
      <c r="I77" s="57">
        <f>I79</f>
        <v>834</v>
      </c>
      <c r="J77" s="29">
        <f t="shared" si="2"/>
        <v>100</v>
      </c>
    </row>
    <row r="78" spans="1:10" hidden="1" x14ac:dyDescent="0.25">
      <c r="A78" s="58" t="s">
        <v>164</v>
      </c>
      <c r="B78" s="59" t="s">
        <v>165</v>
      </c>
      <c r="C78" s="64">
        <v>0</v>
      </c>
      <c r="D78" s="64">
        <v>0</v>
      </c>
      <c r="E78" s="64">
        <v>0</v>
      </c>
      <c r="F78" s="28">
        <v>0</v>
      </c>
      <c r="G78" s="64">
        <v>0</v>
      </c>
      <c r="H78" s="28">
        <v>0</v>
      </c>
      <c r="I78" s="64">
        <v>0</v>
      </c>
      <c r="J78" s="65">
        <v>0</v>
      </c>
    </row>
    <row r="79" spans="1:10" x14ac:dyDescent="0.25">
      <c r="A79" s="58" t="s">
        <v>147</v>
      </c>
      <c r="B79" s="59" t="s">
        <v>90</v>
      </c>
      <c r="C79" s="60">
        <v>925.9</v>
      </c>
      <c r="D79" s="61">
        <v>860.9</v>
      </c>
      <c r="E79" s="62">
        <v>835</v>
      </c>
      <c r="F79" s="28">
        <f>E79*100/D79</f>
        <v>96.991520501800437</v>
      </c>
      <c r="G79" s="66">
        <v>834</v>
      </c>
      <c r="H79" s="28">
        <f>G79*100/E79</f>
        <v>99.880239520958085</v>
      </c>
      <c r="I79" s="62">
        <v>834</v>
      </c>
      <c r="J79" s="29">
        <f>I79*100/G79</f>
        <v>100</v>
      </c>
    </row>
    <row r="80" spans="1:10" x14ac:dyDescent="0.25">
      <c r="A80" s="55" t="s">
        <v>148</v>
      </c>
      <c r="B80" s="56" t="s">
        <v>91</v>
      </c>
      <c r="C80" s="57">
        <f>SUM(C81:C85)</f>
        <v>1697836.72</v>
      </c>
      <c r="D80" s="57">
        <f>SUM(D81:D85)</f>
        <v>1756667.4</v>
      </c>
      <c r="E80" s="57">
        <f>SUM(E81:E85)</f>
        <v>1785237.4000000001</v>
      </c>
      <c r="F80" s="28">
        <f t="shared" si="5"/>
        <v>101.62637503263282</v>
      </c>
      <c r="G80" s="57">
        <f>SUM(G81:G85)</f>
        <v>1758693.7</v>
      </c>
      <c r="H80" s="28">
        <f t="shared" si="6"/>
        <v>98.513155729316438</v>
      </c>
      <c r="I80" s="57">
        <f>SUM(I81:I85)</f>
        <v>1781258.1</v>
      </c>
      <c r="J80" s="29">
        <f t="shared" ref="J80:J116" si="8">I80*100/G80</f>
        <v>101.28302046001529</v>
      </c>
    </row>
    <row r="81" spans="1:10" x14ac:dyDescent="0.25">
      <c r="A81" s="58" t="s">
        <v>149</v>
      </c>
      <c r="B81" s="59" t="s">
        <v>92</v>
      </c>
      <c r="C81" s="60">
        <v>635908.78</v>
      </c>
      <c r="D81" s="62">
        <v>647331.1</v>
      </c>
      <c r="E81" s="66">
        <v>658361.59999999998</v>
      </c>
      <c r="F81" s="28">
        <f t="shared" si="5"/>
        <v>101.70399661008099</v>
      </c>
      <c r="G81" s="66">
        <v>643643.19999999995</v>
      </c>
      <c r="H81" s="28">
        <f t="shared" si="6"/>
        <v>97.76438966063634</v>
      </c>
      <c r="I81" s="66">
        <v>641631</v>
      </c>
      <c r="J81" s="29">
        <f t="shared" si="8"/>
        <v>99.687373377051145</v>
      </c>
    </row>
    <row r="82" spans="1:10" x14ac:dyDescent="0.25">
      <c r="A82" s="58" t="s">
        <v>150</v>
      </c>
      <c r="B82" s="59" t="s">
        <v>93</v>
      </c>
      <c r="C82" s="60">
        <v>841664.36</v>
      </c>
      <c r="D82" s="62">
        <v>859471.1</v>
      </c>
      <c r="E82" s="66">
        <v>886557.1</v>
      </c>
      <c r="F82" s="28">
        <f t="shared" si="5"/>
        <v>103.15147303964031</v>
      </c>
      <c r="G82" s="66">
        <v>868166.7</v>
      </c>
      <c r="H82" s="28">
        <f t="shared" si="6"/>
        <v>97.925638405016443</v>
      </c>
      <c r="I82" s="66">
        <v>870123.5</v>
      </c>
      <c r="J82" s="29">
        <f t="shared" si="8"/>
        <v>100.22539450084875</v>
      </c>
    </row>
    <row r="83" spans="1:10" x14ac:dyDescent="0.25">
      <c r="A83" s="58" t="s">
        <v>151</v>
      </c>
      <c r="B83" s="59" t="s">
        <v>94</v>
      </c>
      <c r="C83" s="64">
        <v>143761.68</v>
      </c>
      <c r="D83" s="62">
        <v>154328.5</v>
      </c>
      <c r="E83" s="67">
        <v>142602.1</v>
      </c>
      <c r="F83" s="28">
        <f t="shared" si="5"/>
        <v>92.401662687060394</v>
      </c>
      <c r="G83" s="67">
        <v>152096.79999999999</v>
      </c>
      <c r="H83" s="28">
        <f t="shared" si="6"/>
        <v>106.658176843118</v>
      </c>
      <c r="I83" s="68">
        <v>172863.2</v>
      </c>
      <c r="J83" s="29">
        <f t="shared" si="8"/>
        <v>113.65341019666424</v>
      </c>
    </row>
    <row r="84" spans="1:10" x14ac:dyDescent="0.25">
      <c r="A84" s="58" t="s">
        <v>152</v>
      </c>
      <c r="B84" s="59" t="s">
        <v>159</v>
      </c>
      <c r="C84" s="60">
        <v>23979.97</v>
      </c>
      <c r="D84" s="62">
        <v>50007.4</v>
      </c>
      <c r="E84" s="66">
        <v>51666.3</v>
      </c>
      <c r="F84" s="28">
        <f t="shared" si="5"/>
        <v>103.31730903826234</v>
      </c>
      <c r="G84" s="66">
        <v>50559.5</v>
      </c>
      <c r="H84" s="28">
        <f t="shared" si="6"/>
        <v>97.85779124884111</v>
      </c>
      <c r="I84" s="66">
        <v>50925.1</v>
      </c>
      <c r="J84" s="29">
        <f t="shared" si="8"/>
        <v>100.72310841681583</v>
      </c>
    </row>
    <row r="85" spans="1:10" x14ac:dyDescent="0.25">
      <c r="A85" s="58" t="s">
        <v>153</v>
      </c>
      <c r="B85" s="59" t="s">
        <v>95</v>
      </c>
      <c r="C85" s="60">
        <v>52521.93</v>
      </c>
      <c r="D85" s="62">
        <v>45529.3</v>
      </c>
      <c r="E85" s="66">
        <v>46050.3</v>
      </c>
      <c r="F85" s="28">
        <f t="shared" si="5"/>
        <v>101.14431805452752</v>
      </c>
      <c r="G85" s="66">
        <v>44227.5</v>
      </c>
      <c r="H85" s="28">
        <f t="shared" si="6"/>
        <v>96.041719597917918</v>
      </c>
      <c r="I85" s="66">
        <v>45715.3</v>
      </c>
      <c r="J85" s="29">
        <f t="shared" si="8"/>
        <v>103.36397038041942</v>
      </c>
    </row>
    <row r="86" spans="1:10" x14ac:dyDescent="0.25">
      <c r="A86" s="55" t="s">
        <v>154</v>
      </c>
      <c r="B86" s="56" t="s">
        <v>96</v>
      </c>
      <c r="C86" s="57">
        <f>SUM(C87:C88)</f>
        <v>190040.84</v>
      </c>
      <c r="D86" s="57">
        <f>SUM(D87:D88)</f>
        <v>148782</v>
      </c>
      <c r="E86" s="57">
        <f>SUM(E87:E88)</f>
        <v>156888.1</v>
      </c>
      <c r="F86" s="28">
        <f t="shared" si="5"/>
        <v>105.44830691884771</v>
      </c>
      <c r="G86" s="57">
        <f>SUM(G87:G88)</f>
        <v>147500.6</v>
      </c>
      <c r="H86" s="28">
        <f t="shared" si="6"/>
        <v>94.016435918339241</v>
      </c>
      <c r="I86" s="57">
        <f>SUM(I87:I88)</f>
        <v>147318.39999999999</v>
      </c>
      <c r="J86" s="29">
        <f t="shared" si="8"/>
        <v>99.876475078745443</v>
      </c>
    </row>
    <row r="87" spans="1:10" x14ac:dyDescent="0.25">
      <c r="A87" s="58" t="s">
        <v>155</v>
      </c>
      <c r="B87" s="59" t="s">
        <v>97</v>
      </c>
      <c r="C87" s="60">
        <v>168732.21</v>
      </c>
      <c r="D87" s="62">
        <v>126315.6</v>
      </c>
      <c r="E87" s="66">
        <v>134597.1</v>
      </c>
      <c r="F87" s="28">
        <f t="shared" si="5"/>
        <v>106.556197334296</v>
      </c>
      <c r="G87" s="66">
        <v>124845.8</v>
      </c>
      <c r="H87" s="28">
        <f t="shared" si="6"/>
        <v>92.755193091084422</v>
      </c>
      <c r="I87" s="66">
        <v>124662.2</v>
      </c>
      <c r="J87" s="29">
        <f t="shared" si="8"/>
        <v>99.852938585038501</v>
      </c>
    </row>
    <row r="88" spans="1:10" x14ac:dyDescent="0.25">
      <c r="A88" s="58" t="s">
        <v>156</v>
      </c>
      <c r="B88" s="59" t="s">
        <v>98</v>
      </c>
      <c r="C88" s="60">
        <v>21308.63</v>
      </c>
      <c r="D88" s="62">
        <v>22466.400000000001</v>
      </c>
      <c r="E88" s="66">
        <v>22291</v>
      </c>
      <c r="F88" s="28">
        <f t="shared" si="5"/>
        <v>99.219278567104652</v>
      </c>
      <c r="G88" s="66">
        <v>22654.799999999999</v>
      </c>
      <c r="H88" s="28">
        <f t="shared" si="6"/>
        <v>101.63204880893635</v>
      </c>
      <c r="I88" s="66">
        <v>22656.2</v>
      </c>
      <c r="J88" s="29">
        <f t="shared" si="8"/>
        <v>100.00617970584601</v>
      </c>
    </row>
    <row r="89" spans="1:10" x14ac:dyDescent="0.25">
      <c r="A89" s="55" t="s">
        <v>157</v>
      </c>
      <c r="B89" s="56" t="s">
        <v>99</v>
      </c>
      <c r="C89" s="57">
        <f>C91+C90</f>
        <v>12970.619999999999</v>
      </c>
      <c r="D89" s="57">
        <f>D91+D90</f>
        <v>336.5</v>
      </c>
      <c r="E89" s="57">
        <f>E91+E90</f>
        <v>336.5</v>
      </c>
      <c r="F89" s="28">
        <f t="shared" si="5"/>
        <v>100</v>
      </c>
      <c r="G89" s="57">
        <f t="shared" ref="G89:I89" si="9">G91</f>
        <v>336.5</v>
      </c>
      <c r="H89" s="28">
        <f t="shared" si="6"/>
        <v>100</v>
      </c>
      <c r="I89" s="57">
        <f t="shared" si="9"/>
        <v>336.5</v>
      </c>
      <c r="J89" s="29">
        <f t="shared" si="8"/>
        <v>100</v>
      </c>
    </row>
    <row r="90" spans="1:10" x14ac:dyDescent="0.25">
      <c r="A90" s="58" t="s">
        <v>194</v>
      </c>
      <c r="B90" s="59" t="s">
        <v>195</v>
      </c>
      <c r="C90" s="64">
        <v>12659.65</v>
      </c>
      <c r="D90" s="64">
        <v>0</v>
      </c>
      <c r="E90" s="57">
        <v>0</v>
      </c>
      <c r="F90" s="28"/>
      <c r="G90" s="57">
        <v>0</v>
      </c>
      <c r="H90" s="28"/>
      <c r="I90" s="57">
        <v>0</v>
      </c>
      <c r="J90" s="29"/>
    </row>
    <row r="91" spans="1:10" x14ac:dyDescent="0.25">
      <c r="A91" s="58" t="s">
        <v>158</v>
      </c>
      <c r="B91" s="59" t="s">
        <v>100</v>
      </c>
      <c r="C91" s="64">
        <v>310.97000000000003</v>
      </c>
      <c r="D91" s="62">
        <v>336.5</v>
      </c>
      <c r="E91" s="62">
        <v>336.5</v>
      </c>
      <c r="F91" s="28">
        <f t="shared" si="5"/>
        <v>100</v>
      </c>
      <c r="G91" s="62">
        <v>336.5</v>
      </c>
      <c r="H91" s="28">
        <f t="shared" si="6"/>
        <v>100</v>
      </c>
      <c r="I91" s="62">
        <v>336.5</v>
      </c>
      <c r="J91" s="29">
        <f t="shared" si="8"/>
        <v>100</v>
      </c>
    </row>
    <row r="92" spans="1:10" x14ac:dyDescent="0.25">
      <c r="A92" s="55">
        <v>1000</v>
      </c>
      <c r="B92" s="56" t="s">
        <v>101</v>
      </c>
      <c r="C92" s="57">
        <f>SUM(C93:C96)</f>
        <v>125294.47</v>
      </c>
      <c r="D92" s="57">
        <f>SUM(D93:D96)</f>
        <v>134713.30000000002</v>
      </c>
      <c r="E92" s="57">
        <f>SUM(E93:E96)</f>
        <v>146198.20000000001</v>
      </c>
      <c r="F92" s="28">
        <f t="shared" si="5"/>
        <v>108.52543883937221</v>
      </c>
      <c r="G92" s="57">
        <f>SUM(G93:G96)</f>
        <v>131901.6</v>
      </c>
      <c r="H92" s="28">
        <f t="shared" si="6"/>
        <v>90.221083433311762</v>
      </c>
      <c r="I92" s="57">
        <f>SUM(I93:I96)</f>
        <v>130532.8</v>
      </c>
      <c r="J92" s="29">
        <f t="shared" si="8"/>
        <v>98.962256712579673</v>
      </c>
    </row>
    <row r="93" spans="1:10" x14ac:dyDescent="0.25">
      <c r="A93" s="58">
        <v>1001</v>
      </c>
      <c r="B93" s="59" t="s">
        <v>102</v>
      </c>
      <c r="C93" s="60">
        <v>7235.86</v>
      </c>
      <c r="D93" s="64">
        <v>7000</v>
      </c>
      <c r="E93" s="66">
        <v>8527</v>
      </c>
      <c r="F93" s="28">
        <f t="shared" si="5"/>
        <v>121.81428571428572</v>
      </c>
      <c r="G93" s="66">
        <v>5000</v>
      </c>
      <c r="H93" s="28">
        <f t="shared" si="6"/>
        <v>58.637269848715846</v>
      </c>
      <c r="I93" s="66">
        <v>5000</v>
      </c>
      <c r="J93" s="29">
        <f t="shared" si="8"/>
        <v>100</v>
      </c>
    </row>
    <row r="94" spans="1:10" x14ac:dyDescent="0.25">
      <c r="A94" s="58">
        <v>1003</v>
      </c>
      <c r="B94" s="59" t="s">
        <v>103</v>
      </c>
      <c r="C94" s="60">
        <v>945.02</v>
      </c>
      <c r="D94" s="62">
        <v>945.1</v>
      </c>
      <c r="E94" s="66">
        <v>1030.3</v>
      </c>
      <c r="F94" s="28">
        <v>0</v>
      </c>
      <c r="G94" s="66">
        <v>1030.3</v>
      </c>
      <c r="H94" s="28">
        <f t="shared" si="6"/>
        <v>100</v>
      </c>
      <c r="I94" s="66">
        <v>1030.3</v>
      </c>
      <c r="J94" s="29">
        <f t="shared" si="8"/>
        <v>100</v>
      </c>
    </row>
    <row r="95" spans="1:10" x14ac:dyDescent="0.25">
      <c r="A95" s="58">
        <v>1004</v>
      </c>
      <c r="B95" s="59" t="s">
        <v>104</v>
      </c>
      <c r="C95" s="60">
        <v>94546.240000000005</v>
      </c>
      <c r="D95" s="62">
        <v>105517.6</v>
      </c>
      <c r="E95" s="66">
        <v>114982.3</v>
      </c>
      <c r="F95" s="28">
        <f>E95*100/D95</f>
        <v>108.96978323995238</v>
      </c>
      <c r="G95" s="66">
        <v>104029.9</v>
      </c>
      <c r="H95" s="28">
        <f t="shared" si="6"/>
        <v>90.474707846338092</v>
      </c>
      <c r="I95" s="66">
        <v>103791.8</v>
      </c>
      <c r="J95" s="29">
        <f t="shared" si="8"/>
        <v>99.771123494303083</v>
      </c>
    </row>
    <row r="96" spans="1:10" x14ac:dyDescent="0.25">
      <c r="A96" s="58">
        <v>1006</v>
      </c>
      <c r="B96" s="59" t="s">
        <v>105</v>
      </c>
      <c r="C96" s="60">
        <v>22567.35</v>
      </c>
      <c r="D96" s="62">
        <v>21250.6</v>
      </c>
      <c r="E96" s="66">
        <v>21658.6</v>
      </c>
      <c r="F96" s="28">
        <f t="shared" si="5"/>
        <v>101.91994578976595</v>
      </c>
      <c r="G96" s="66">
        <v>21841.4</v>
      </c>
      <c r="H96" s="28">
        <f t="shared" si="6"/>
        <v>100.8440065378187</v>
      </c>
      <c r="I96" s="66">
        <v>20710.7</v>
      </c>
      <c r="J96" s="29">
        <f t="shared" si="8"/>
        <v>94.823134048183718</v>
      </c>
    </row>
    <row r="97" spans="1:10" x14ac:dyDescent="0.25">
      <c r="A97" s="55">
        <v>1100</v>
      </c>
      <c r="B97" s="56" t="s">
        <v>160</v>
      </c>
      <c r="C97" s="57">
        <f>SUM(C98:C101)</f>
        <v>211366.15</v>
      </c>
      <c r="D97" s="57">
        <f>SUM(D98:D101)</f>
        <v>213702.3</v>
      </c>
      <c r="E97" s="57">
        <f>SUM(E98:E101)</f>
        <v>232664.9</v>
      </c>
      <c r="F97" s="28">
        <f t="shared" si="5"/>
        <v>108.87337197587486</v>
      </c>
      <c r="G97" s="57">
        <f>SUM(G98:G101)</f>
        <v>229666.40000000002</v>
      </c>
      <c r="H97" s="28">
        <f t="shared" si="6"/>
        <v>98.711236632599096</v>
      </c>
      <c r="I97" s="57">
        <f>SUM(I98:I101)</f>
        <v>234314.30000000002</v>
      </c>
      <c r="J97" s="29">
        <f t="shared" si="8"/>
        <v>102.0237614209131</v>
      </c>
    </row>
    <row r="98" spans="1:10" x14ac:dyDescent="0.25">
      <c r="A98" s="58">
        <v>1101</v>
      </c>
      <c r="B98" s="59" t="s">
        <v>161</v>
      </c>
      <c r="C98" s="60">
        <v>211119.6</v>
      </c>
      <c r="D98" s="62">
        <v>212200</v>
      </c>
      <c r="E98" s="66">
        <v>231015</v>
      </c>
      <c r="F98" s="28">
        <f t="shared" si="5"/>
        <v>108.86663524976437</v>
      </c>
      <c r="G98" s="66">
        <v>229360.7</v>
      </c>
      <c r="H98" s="28">
        <f t="shared" si="6"/>
        <v>99.283899313897365</v>
      </c>
      <c r="I98" s="66">
        <v>233970.5</v>
      </c>
      <c r="J98" s="29">
        <f t="shared" si="8"/>
        <v>102.00984737141106</v>
      </c>
    </row>
    <row r="99" spans="1:10" x14ac:dyDescent="0.25">
      <c r="A99" s="58">
        <v>1102</v>
      </c>
      <c r="B99" s="59" t="s">
        <v>106</v>
      </c>
      <c r="C99" s="60">
        <v>246.55</v>
      </c>
      <c r="D99" s="62">
        <v>1348.5</v>
      </c>
      <c r="E99" s="66">
        <v>1413.3</v>
      </c>
      <c r="F99" s="28">
        <f t="shared" si="5"/>
        <v>104.80533926585095</v>
      </c>
      <c r="G99" s="66">
        <v>69.099999999999994</v>
      </c>
      <c r="H99" s="28">
        <f t="shared" si="6"/>
        <v>4.8892662562796287</v>
      </c>
      <c r="I99" s="66">
        <v>69.099999999999994</v>
      </c>
      <c r="J99" s="29">
        <f t="shared" si="8"/>
        <v>100</v>
      </c>
    </row>
    <row r="100" spans="1:10" x14ac:dyDescent="0.25">
      <c r="A100" s="58">
        <v>1103</v>
      </c>
      <c r="B100" s="59" t="s">
        <v>181</v>
      </c>
      <c r="C100" s="60">
        <v>0</v>
      </c>
      <c r="D100" s="62">
        <v>153.80000000000001</v>
      </c>
      <c r="E100" s="66">
        <v>236.6</v>
      </c>
      <c r="F100" s="28">
        <v>0</v>
      </c>
      <c r="G100" s="66">
        <v>236.6</v>
      </c>
      <c r="H100" s="28">
        <f t="shared" si="6"/>
        <v>100</v>
      </c>
      <c r="I100" s="66">
        <v>274.7</v>
      </c>
      <c r="J100" s="29">
        <f t="shared" si="8"/>
        <v>116.10312764158918</v>
      </c>
    </row>
    <row r="101" spans="1:10" x14ac:dyDescent="0.25">
      <c r="A101" s="58">
        <v>1105</v>
      </c>
      <c r="B101" s="59" t="s">
        <v>107</v>
      </c>
      <c r="C101" s="60">
        <v>0</v>
      </c>
      <c r="D101" s="62">
        <v>0</v>
      </c>
      <c r="E101" s="66">
        <v>0</v>
      </c>
      <c r="F101" s="28">
        <v>0</v>
      </c>
      <c r="G101" s="66">
        <v>0</v>
      </c>
      <c r="H101" s="28">
        <v>0</v>
      </c>
      <c r="I101" s="66">
        <v>0</v>
      </c>
      <c r="J101" s="29">
        <v>0</v>
      </c>
    </row>
    <row r="102" spans="1:10" x14ac:dyDescent="0.25">
      <c r="A102" s="55">
        <v>1200</v>
      </c>
      <c r="B102" s="56" t="s">
        <v>162</v>
      </c>
      <c r="C102" s="57">
        <f>SUM(C103:C105)</f>
        <v>18015.91</v>
      </c>
      <c r="D102" s="57">
        <f>SUM(D103:D105)</f>
        <v>18143</v>
      </c>
      <c r="E102" s="57">
        <f>SUM(E103:E105)</f>
        <v>20200</v>
      </c>
      <c r="F102" s="28">
        <f t="shared" si="5"/>
        <v>111.33770600231495</v>
      </c>
      <c r="G102" s="57">
        <f>SUM(G103:G105)</f>
        <v>19200</v>
      </c>
      <c r="H102" s="28">
        <f t="shared" si="6"/>
        <v>95.049504950495049</v>
      </c>
      <c r="I102" s="57">
        <f>SUM(I103:I105)</f>
        <v>19200</v>
      </c>
      <c r="J102" s="29">
        <f t="shared" si="8"/>
        <v>100</v>
      </c>
    </row>
    <row r="103" spans="1:10" x14ac:dyDescent="0.25">
      <c r="A103" s="58">
        <v>1201</v>
      </c>
      <c r="B103" s="59" t="s">
        <v>108</v>
      </c>
      <c r="C103" s="60">
        <v>7572.91</v>
      </c>
      <c r="D103" s="62">
        <v>7700</v>
      </c>
      <c r="E103" s="66">
        <v>7700</v>
      </c>
      <c r="F103" s="28">
        <f t="shared" si="5"/>
        <v>100</v>
      </c>
      <c r="G103" s="66">
        <v>7700</v>
      </c>
      <c r="H103" s="28">
        <f t="shared" si="6"/>
        <v>100</v>
      </c>
      <c r="I103" s="66">
        <v>7700</v>
      </c>
      <c r="J103" s="29">
        <f t="shared" si="8"/>
        <v>100</v>
      </c>
    </row>
    <row r="104" spans="1:10" x14ac:dyDescent="0.25">
      <c r="A104" s="58">
        <v>1202</v>
      </c>
      <c r="B104" s="59" t="s">
        <v>109</v>
      </c>
      <c r="C104" s="60">
        <v>10443</v>
      </c>
      <c r="D104" s="62">
        <v>10443</v>
      </c>
      <c r="E104" s="66">
        <v>12500</v>
      </c>
      <c r="F104" s="28">
        <f t="shared" si="5"/>
        <v>119.69740496026046</v>
      </c>
      <c r="G104" s="66">
        <v>11500</v>
      </c>
      <c r="H104" s="28">
        <f t="shared" si="6"/>
        <v>92</v>
      </c>
      <c r="I104" s="66">
        <v>11500</v>
      </c>
      <c r="J104" s="29">
        <f t="shared" si="8"/>
        <v>100</v>
      </c>
    </row>
    <row r="105" spans="1:10" x14ac:dyDescent="0.25">
      <c r="A105" s="58">
        <v>1204</v>
      </c>
      <c r="B105" s="59" t="s">
        <v>110</v>
      </c>
      <c r="C105" s="60">
        <v>0</v>
      </c>
      <c r="D105" s="62">
        <v>0</v>
      </c>
      <c r="E105" s="62">
        <v>0</v>
      </c>
      <c r="F105" s="28">
        <v>0</v>
      </c>
      <c r="G105" s="62">
        <v>0</v>
      </c>
      <c r="H105" s="28">
        <v>0</v>
      </c>
      <c r="I105" s="62">
        <v>0</v>
      </c>
      <c r="J105" s="29">
        <v>0</v>
      </c>
    </row>
    <row r="106" spans="1:10" ht="31.5" x14ac:dyDescent="0.25">
      <c r="A106" s="55">
        <v>1300</v>
      </c>
      <c r="B106" s="56" t="s">
        <v>163</v>
      </c>
      <c r="C106" s="57">
        <f>C107</f>
        <v>0</v>
      </c>
      <c r="D106" s="57">
        <f t="shared" ref="D106:I106" si="10">D107</f>
        <v>4080</v>
      </c>
      <c r="E106" s="57">
        <f t="shared" si="10"/>
        <v>4410</v>
      </c>
      <c r="F106" s="28">
        <f t="shared" si="5"/>
        <v>108.08823529411765</v>
      </c>
      <c r="G106" s="57">
        <f t="shared" si="10"/>
        <v>4410</v>
      </c>
      <c r="H106" s="28">
        <f t="shared" si="6"/>
        <v>100</v>
      </c>
      <c r="I106" s="57">
        <f t="shared" si="10"/>
        <v>4410</v>
      </c>
      <c r="J106" s="29">
        <f t="shared" si="8"/>
        <v>100</v>
      </c>
    </row>
    <row r="107" spans="1:10" ht="31.5" x14ac:dyDescent="0.25">
      <c r="A107" s="58">
        <v>1301</v>
      </c>
      <c r="B107" s="59" t="s">
        <v>111</v>
      </c>
      <c r="C107" s="69">
        <v>0</v>
      </c>
      <c r="D107" s="62">
        <v>4080</v>
      </c>
      <c r="E107" s="62">
        <v>4410</v>
      </c>
      <c r="F107" s="28">
        <f t="shared" si="5"/>
        <v>108.08823529411765</v>
      </c>
      <c r="G107" s="62">
        <v>4410</v>
      </c>
      <c r="H107" s="28">
        <f t="shared" si="6"/>
        <v>100</v>
      </c>
      <c r="I107" s="70">
        <v>4410</v>
      </c>
      <c r="J107" s="29">
        <f t="shared" si="8"/>
        <v>100</v>
      </c>
    </row>
    <row r="108" spans="1:10" ht="25.9" customHeight="1" x14ac:dyDescent="0.25">
      <c r="A108" s="71"/>
      <c r="B108" s="72" t="s">
        <v>112</v>
      </c>
      <c r="C108" s="57">
        <f>C106+C102+C97+C92+C89+C86+C80+C77+C72+C64+C60+C51</f>
        <v>3123049.2199999997</v>
      </c>
      <c r="D108" s="57">
        <f>D106+D102+D97+D92+D89+D86+D80+D77+D72+D64+D60+D51</f>
        <v>3078629.2</v>
      </c>
      <c r="E108" s="57">
        <f>E106+E102+E97+E92+E89+E86+E80+E77+E72+E64+E60+E51</f>
        <v>3172181.4</v>
      </c>
      <c r="F108" s="28">
        <f t="shared" si="5"/>
        <v>103.03876153711528</v>
      </c>
      <c r="G108" s="57">
        <f>G106+G102+G97+G92+G89+G86+G80+G77+G72+G64+G60+G51</f>
        <v>2991468.5999999996</v>
      </c>
      <c r="H108" s="28">
        <f t="shared" si="6"/>
        <v>94.303200945570126</v>
      </c>
      <c r="I108" s="57">
        <f>I106+I102+I97+I92+I89+I86+I80+I77+I72+I64+I60+I51</f>
        <v>3128574.5</v>
      </c>
      <c r="J108" s="29">
        <f t="shared" si="8"/>
        <v>104.58323045744156</v>
      </c>
    </row>
    <row r="109" spans="1:10" ht="40.9" customHeight="1" x14ac:dyDescent="0.25">
      <c r="A109" s="71"/>
      <c r="B109" s="73" t="s">
        <v>113</v>
      </c>
      <c r="C109" s="57">
        <f>C49-C108</f>
        <v>-42732.569999999832</v>
      </c>
      <c r="D109" s="57">
        <f>D49-D108</f>
        <v>-72000</v>
      </c>
      <c r="E109" s="57">
        <f>E49-E108</f>
        <v>-71999.999999999534</v>
      </c>
      <c r="F109" s="28">
        <f t="shared" si="5"/>
        <v>99.999999999999346</v>
      </c>
      <c r="G109" s="57">
        <f>G49-G108</f>
        <v>-72999.999999999534</v>
      </c>
      <c r="H109" s="28">
        <f t="shared" si="6"/>
        <v>101.3888888888889</v>
      </c>
      <c r="I109" s="57">
        <f>I49-I108</f>
        <v>-74000</v>
      </c>
      <c r="J109" s="29">
        <f t="shared" si="8"/>
        <v>101.36986301369927</v>
      </c>
    </row>
    <row r="110" spans="1:10" ht="39" customHeight="1" x14ac:dyDescent="0.25">
      <c r="A110" s="71"/>
      <c r="B110" s="73" t="s">
        <v>114</v>
      </c>
      <c r="C110" s="57">
        <f>C111+C112+C113+C117</f>
        <v>42732.570000000072</v>
      </c>
      <c r="D110" s="57">
        <f>D111+D112+D113+D117</f>
        <v>72000.000000000044</v>
      </c>
      <c r="E110" s="57">
        <f>E111+E112+E113+E117</f>
        <v>71999.999999999811</v>
      </c>
      <c r="F110" s="28">
        <f t="shared" si="5"/>
        <v>99.999999999999687</v>
      </c>
      <c r="G110" s="57">
        <f>G111+G112+G113+G117</f>
        <v>73000.000000000276</v>
      </c>
      <c r="H110" s="28">
        <f t="shared" si="6"/>
        <v>101.38888888888954</v>
      </c>
      <c r="I110" s="57">
        <f>I111+I112+I113+I117</f>
        <v>73999.999999999811</v>
      </c>
      <c r="J110" s="29">
        <f t="shared" si="8"/>
        <v>101.36986301369799</v>
      </c>
    </row>
    <row r="111" spans="1:10" ht="40.15" customHeight="1" x14ac:dyDescent="0.25">
      <c r="A111" s="71">
        <v>10200</v>
      </c>
      <c r="B111" s="73" t="s">
        <v>115</v>
      </c>
      <c r="C111" s="74">
        <v>0</v>
      </c>
      <c r="D111" s="74">
        <v>68000</v>
      </c>
      <c r="E111" s="74">
        <v>68000</v>
      </c>
      <c r="F111" s="28">
        <f t="shared" si="5"/>
        <v>100</v>
      </c>
      <c r="G111" s="74">
        <v>68000</v>
      </c>
      <c r="H111" s="28">
        <f t="shared" si="6"/>
        <v>100</v>
      </c>
      <c r="I111" s="74">
        <v>68000</v>
      </c>
      <c r="J111" s="29">
        <f t="shared" si="8"/>
        <v>100</v>
      </c>
    </row>
    <row r="112" spans="1:10" ht="41.45" customHeight="1" x14ac:dyDescent="0.25">
      <c r="A112" s="71">
        <v>10300</v>
      </c>
      <c r="B112" s="73" t="s">
        <v>116</v>
      </c>
      <c r="C112" s="57">
        <v>0</v>
      </c>
      <c r="D112" s="57">
        <v>0</v>
      </c>
      <c r="E112" s="57">
        <v>0</v>
      </c>
      <c r="F112" s="28">
        <v>0</v>
      </c>
      <c r="G112" s="57">
        <v>0</v>
      </c>
      <c r="H112" s="28">
        <v>0</v>
      </c>
      <c r="I112" s="75">
        <v>0</v>
      </c>
      <c r="J112" s="29">
        <v>0</v>
      </c>
    </row>
    <row r="113" spans="1:10" ht="39" customHeight="1" x14ac:dyDescent="0.25">
      <c r="A113" s="71">
        <v>10500</v>
      </c>
      <c r="B113" s="73" t="s">
        <v>117</v>
      </c>
      <c r="C113" s="57">
        <f>C115+C116</f>
        <v>42699.580000000075</v>
      </c>
      <c r="D113" s="57">
        <f>D114</f>
        <v>3972.5400000000373</v>
      </c>
      <c r="E113" s="57">
        <f>E114</f>
        <v>3972.2999999998137</v>
      </c>
      <c r="F113" s="28">
        <f t="shared" si="5"/>
        <v>99.993958525270386</v>
      </c>
      <c r="G113" s="57">
        <f>G114</f>
        <v>4972.3000000002794</v>
      </c>
      <c r="H113" s="28">
        <f t="shared" si="6"/>
        <v>125.17433225084994</v>
      </c>
      <c r="I113" s="57">
        <f>I114</f>
        <v>5972.2999999998137</v>
      </c>
      <c r="J113" s="29">
        <f t="shared" si="8"/>
        <v>120.11141725156322</v>
      </c>
    </row>
    <row r="114" spans="1:10" ht="22.9" customHeight="1" x14ac:dyDescent="0.25">
      <c r="A114" s="76">
        <v>10502</v>
      </c>
      <c r="B114" s="77" t="s">
        <v>118</v>
      </c>
      <c r="C114" s="64">
        <v>0</v>
      </c>
      <c r="D114" s="64">
        <f>D115+D116</f>
        <v>3972.5400000000373</v>
      </c>
      <c r="E114" s="64">
        <f>E115+E116</f>
        <v>3972.2999999998137</v>
      </c>
      <c r="F114" s="28">
        <f t="shared" si="5"/>
        <v>99.993958525270386</v>
      </c>
      <c r="G114" s="64">
        <f>G115+G116</f>
        <v>4972.3000000002794</v>
      </c>
      <c r="H114" s="28">
        <f t="shared" si="6"/>
        <v>125.17433225084994</v>
      </c>
      <c r="I114" s="64">
        <f>I115+I116</f>
        <v>5972.2999999998137</v>
      </c>
      <c r="J114" s="29">
        <f t="shared" si="8"/>
        <v>120.11141725156322</v>
      </c>
    </row>
    <row r="115" spans="1:10" x14ac:dyDescent="0.25">
      <c r="A115" s="76">
        <v>10502</v>
      </c>
      <c r="B115" s="77" t="s">
        <v>119</v>
      </c>
      <c r="C115" s="64">
        <v>-3080349.64</v>
      </c>
      <c r="D115" s="64">
        <v>-3142656.66</v>
      </c>
      <c r="E115" s="64">
        <v>-3236209.1</v>
      </c>
      <c r="F115" s="28">
        <f t="shared" si="5"/>
        <v>102.97685843925439</v>
      </c>
      <c r="G115" s="64">
        <v>-3054496.3</v>
      </c>
      <c r="H115" s="28">
        <f t="shared" si="6"/>
        <v>94.385010535938477</v>
      </c>
      <c r="I115" s="64">
        <v>-3190602.2</v>
      </c>
      <c r="J115" s="29">
        <f t="shared" si="8"/>
        <v>104.45591962249226</v>
      </c>
    </row>
    <row r="116" spans="1:10" ht="22.9" customHeight="1" x14ac:dyDescent="0.25">
      <c r="A116" s="50">
        <v>10502</v>
      </c>
      <c r="B116" s="78" t="s">
        <v>120</v>
      </c>
      <c r="C116" s="79">
        <v>3123049.22</v>
      </c>
      <c r="D116" s="79">
        <v>3146629.2</v>
      </c>
      <c r="E116" s="79">
        <v>3240181.4</v>
      </c>
      <c r="F116" s="28">
        <f t="shared" si="5"/>
        <v>102.97309260334836</v>
      </c>
      <c r="G116" s="79">
        <v>3059468.6</v>
      </c>
      <c r="H116" s="28">
        <f t="shared" si="6"/>
        <v>94.422756701214325</v>
      </c>
      <c r="I116" s="79">
        <v>3196574.5</v>
      </c>
      <c r="J116" s="29">
        <f t="shared" si="8"/>
        <v>104.48136320143962</v>
      </c>
    </row>
    <row r="117" spans="1:10" ht="37.9" customHeight="1" x14ac:dyDescent="0.25">
      <c r="A117" s="71">
        <v>10600</v>
      </c>
      <c r="B117" s="80" t="s">
        <v>121</v>
      </c>
      <c r="C117" s="57">
        <f>C118+C119</f>
        <v>32.99</v>
      </c>
      <c r="D117" s="57">
        <f>D118+D119</f>
        <v>27.46</v>
      </c>
      <c r="E117" s="57">
        <f>E118+E119</f>
        <v>27.7</v>
      </c>
      <c r="F117" s="28">
        <v>0</v>
      </c>
      <c r="G117" s="57">
        <f>G118+G119</f>
        <v>27.7</v>
      </c>
      <c r="H117" s="28">
        <v>0</v>
      </c>
      <c r="I117" s="57">
        <f>I118+I119</f>
        <v>27.7</v>
      </c>
      <c r="J117" s="29">
        <v>0</v>
      </c>
    </row>
    <row r="118" spans="1:10" ht="40.9" customHeight="1" x14ac:dyDescent="0.25">
      <c r="A118" s="81">
        <v>10601</v>
      </c>
      <c r="B118" s="82" t="s">
        <v>166</v>
      </c>
      <c r="C118" s="83">
        <v>0</v>
      </c>
      <c r="D118" s="83">
        <v>0</v>
      </c>
      <c r="E118" s="83">
        <v>0</v>
      </c>
      <c r="F118" s="84">
        <v>0</v>
      </c>
      <c r="G118" s="83">
        <v>0</v>
      </c>
      <c r="H118" s="84">
        <v>0</v>
      </c>
      <c r="I118" s="83">
        <v>0</v>
      </c>
      <c r="J118" s="85">
        <v>0</v>
      </c>
    </row>
    <row r="119" spans="1:10" ht="57" customHeight="1" thickBot="1" x14ac:dyDescent="0.3">
      <c r="A119" s="86">
        <v>10605</v>
      </c>
      <c r="B119" s="87" t="s">
        <v>177</v>
      </c>
      <c r="C119" s="88">
        <v>32.99</v>
      </c>
      <c r="D119" s="88">
        <v>27.46</v>
      </c>
      <c r="E119" s="88">
        <v>27.7</v>
      </c>
      <c r="F119" s="89">
        <v>0</v>
      </c>
      <c r="G119" s="88">
        <v>27.7</v>
      </c>
      <c r="H119" s="89">
        <v>0</v>
      </c>
      <c r="I119" s="88">
        <v>27.7</v>
      </c>
      <c r="J119" s="90">
        <v>0</v>
      </c>
    </row>
    <row r="120" spans="1:10" x14ac:dyDescent="0.25">
      <c r="A120" s="92" t="s">
        <v>197</v>
      </c>
      <c r="B120" s="1"/>
      <c r="C120" s="91"/>
      <c r="D120" s="91"/>
      <c r="E120" s="91"/>
      <c r="F120" s="91"/>
      <c r="G120" s="91"/>
      <c r="H120" s="91"/>
      <c r="I120" s="2"/>
      <c r="J120" s="2"/>
    </row>
    <row r="121" spans="1:10" x14ac:dyDescent="0.25">
      <c r="B121" s="1"/>
      <c r="C121" s="91"/>
      <c r="D121" s="91"/>
      <c r="E121" s="91"/>
      <c r="F121" s="91"/>
      <c r="G121" s="91"/>
      <c r="H121" s="91"/>
      <c r="I121" s="2"/>
      <c r="J121" s="2"/>
    </row>
    <row r="122" spans="1:10" x14ac:dyDescent="0.25">
      <c r="B122" s="1"/>
      <c r="C122" s="91"/>
      <c r="D122" s="91"/>
      <c r="E122" s="91"/>
      <c r="F122" s="91"/>
      <c r="G122" s="91"/>
      <c r="H122" s="91"/>
      <c r="I122" s="2"/>
      <c r="J122" s="2"/>
    </row>
    <row r="123" spans="1:10" x14ac:dyDescent="0.25">
      <c r="B123" s="1"/>
      <c r="C123" s="91"/>
      <c r="D123" s="91"/>
      <c r="E123" s="91"/>
      <c r="F123" s="91"/>
      <c r="G123" s="91"/>
      <c r="H123" s="91"/>
      <c r="I123" s="2"/>
      <c r="J123" s="2"/>
    </row>
    <row r="124" spans="1:10" x14ac:dyDescent="0.25">
      <c r="B124" s="1"/>
      <c r="C124" s="91"/>
      <c r="D124" s="91"/>
      <c r="E124" s="91"/>
      <c r="F124" s="91"/>
      <c r="G124" s="91"/>
      <c r="H124" s="91"/>
      <c r="I124" s="2"/>
      <c r="J124" s="2"/>
    </row>
    <row r="125" spans="1:10" x14ac:dyDescent="0.25">
      <c r="B125" s="1"/>
      <c r="C125" s="91"/>
      <c r="D125" s="91"/>
      <c r="E125" s="91"/>
      <c r="F125" s="91"/>
      <c r="G125" s="91"/>
      <c r="H125" s="91"/>
      <c r="I125" s="2"/>
      <c r="J125" s="2"/>
    </row>
    <row r="126" spans="1:10" x14ac:dyDescent="0.25">
      <c r="B126" s="1"/>
      <c r="C126" s="91"/>
      <c r="D126" s="91"/>
      <c r="E126" s="91"/>
      <c r="F126" s="91"/>
      <c r="G126" s="91"/>
      <c r="H126" s="91"/>
      <c r="I126" s="2"/>
      <c r="J126" s="2"/>
    </row>
    <row r="127" spans="1:10" x14ac:dyDescent="0.25">
      <c r="B127" s="1"/>
      <c r="C127" s="91"/>
      <c r="D127" s="91"/>
      <c r="E127" s="91"/>
      <c r="F127" s="91"/>
      <c r="G127" s="91"/>
      <c r="H127" s="91"/>
      <c r="I127" s="2"/>
      <c r="J127" s="2"/>
    </row>
    <row r="128" spans="1:10" x14ac:dyDescent="0.25">
      <c r="B128" s="1"/>
      <c r="C128" s="91"/>
      <c r="D128" s="91"/>
      <c r="E128" s="91"/>
      <c r="F128" s="91"/>
      <c r="G128" s="91"/>
      <c r="H128" s="91"/>
      <c r="I128" s="2"/>
      <c r="J128" s="2"/>
    </row>
    <row r="129" spans="3:10" s="1" customFormat="1" x14ac:dyDescent="0.25">
      <c r="C129" s="91"/>
      <c r="D129" s="91"/>
      <c r="E129" s="91"/>
      <c r="F129" s="91"/>
      <c r="G129" s="91"/>
      <c r="H129" s="91"/>
      <c r="I129" s="2"/>
      <c r="J129" s="2"/>
    </row>
    <row r="130" spans="3:10" s="1" customFormat="1" x14ac:dyDescent="0.25">
      <c r="C130" s="91"/>
      <c r="D130" s="91"/>
      <c r="E130" s="91"/>
      <c r="F130" s="91"/>
      <c r="G130" s="91"/>
      <c r="H130" s="91"/>
      <c r="I130" s="2"/>
      <c r="J130" s="2"/>
    </row>
    <row r="131" spans="3:10" s="1" customFormat="1" x14ac:dyDescent="0.25">
      <c r="C131" s="91"/>
      <c r="D131" s="91"/>
      <c r="E131" s="91"/>
      <c r="F131" s="91"/>
      <c r="G131" s="91"/>
      <c r="H131" s="91"/>
      <c r="I131" s="2"/>
      <c r="J131" s="2"/>
    </row>
    <row r="132" spans="3:10" s="1" customFormat="1" x14ac:dyDescent="0.25">
      <c r="C132" s="91"/>
      <c r="D132" s="91"/>
      <c r="E132" s="91"/>
      <c r="F132" s="91"/>
      <c r="G132" s="91"/>
      <c r="H132" s="91"/>
      <c r="I132" s="2"/>
      <c r="J132" s="2"/>
    </row>
    <row r="133" spans="3:10" s="1" customFormat="1" x14ac:dyDescent="0.25">
      <c r="C133" s="91"/>
      <c r="D133" s="91"/>
      <c r="E133" s="91"/>
      <c r="F133" s="91"/>
      <c r="G133" s="91"/>
      <c r="H133" s="91"/>
      <c r="I133" s="2"/>
      <c r="J133" s="2"/>
    </row>
    <row r="134" spans="3:10" s="1" customFormat="1" x14ac:dyDescent="0.25">
      <c r="C134" s="91"/>
      <c r="D134" s="91"/>
      <c r="E134" s="91"/>
      <c r="F134" s="91"/>
      <c r="G134" s="91"/>
      <c r="H134" s="91"/>
      <c r="I134" s="2"/>
      <c r="J134" s="2"/>
    </row>
    <row r="135" spans="3:10" s="1" customFormat="1" x14ac:dyDescent="0.25">
      <c r="C135" s="91"/>
      <c r="D135" s="91"/>
      <c r="E135" s="91"/>
      <c r="F135" s="91"/>
      <c r="G135" s="91"/>
      <c r="H135" s="91"/>
      <c r="I135" s="2"/>
      <c r="J135" s="2"/>
    </row>
    <row r="136" spans="3:10" s="1" customFormat="1" x14ac:dyDescent="0.25">
      <c r="C136" s="91"/>
      <c r="D136" s="91"/>
      <c r="E136" s="91"/>
      <c r="F136" s="91"/>
      <c r="G136" s="91"/>
      <c r="H136" s="91"/>
      <c r="I136" s="2"/>
      <c r="J136" s="2"/>
    </row>
    <row r="137" spans="3:10" s="1" customFormat="1" x14ac:dyDescent="0.25">
      <c r="C137" s="91"/>
      <c r="D137" s="91"/>
      <c r="E137" s="91"/>
      <c r="F137" s="91"/>
      <c r="G137" s="91"/>
      <c r="H137" s="91"/>
      <c r="I137" s="2"/>
      <c r="J137" s="2"/>
    </row>
    <row r="138" spans="3:10" s="1" customFormat="1" x14ac:dyDescent="0.25">
      <c r="C138" s="91"/>
      <c r="D138" s="91"/>
      <c r="E138" s="91"/>
      <c r="F138" s="91"/>
      <c r="G138" s="91"/>
      <c r="H138" s="91"/>
      <c r="I138" s="2"/>
      <c r="J138" s="2"/>
    </row>
    <row r="139" spans="3:10" s="1" customFormat="1" x14ac:dyDescent="0.25">
      <c r="C139" s="91"/>
      <c r="D139" s="91"/>
      <c r="E139" s="91"/>
      <c r="F139" s="91"/>
      <c r="G139" s="91"/>
      <c r="H139" s="91"/>
      <c r="I139" s="2"/>
      <c r="J139" s="2"/>
    </row>
    <row r="140" spans="3:10" s="1" customFormat="1" x14ac:dyDescent="0.25">
      <c r="C140" s="91"/>
      <c r="D140" s="91"/>
      <c r="E140" s="91"/>
      <c r="F140" s="91"/>
      <c r="G140" s="91"/>
      <c r="H140" s="91"/>
      <c r="I140" s="2"/>
      <c r="J140" s="2"/>
    </row>
    <row r="141" spans="3:10" s="1" customFormat="1" x14ac:dyDescent="0.25">
      <c r="C141" s="91"/>
      <c r="D141" s="91"/>
      <c r="E141" s="91"/>
      <c r="F141" s="91"/>
      <c r="G141" s="91"/>
      <c r="H141" s="91"/>
      <c r="I141" s="2"/>
      <c r="J141" s="2"/>
    </row>
    <row r="142" spans="3:10" s="1" customFormat="1" x14ac:dyDescent="0.25">
      <c r="C142" s="91"/>
      <c r="D142" s="91"/>
      <c r="E142" s="91"/>
      <c r="F142" s="91"/>
      <c r="G142" s="91"/>
      <c r="H142" s="91"/>
      <c r="I142" s="2"/>
      <c r="J142" s="2"/>
    </row>
    <row r="143" spans="3:10" s="1" customFormat="1" x14ac:dyDescent="0.25">
      <c r="C143" s="91"/>
      <c r="D143" s="91"/>
      <c r="E143" s="91"/>
      <c r="F143" s="91"/>
      <c r="G143" s="91"/>
      <c r="H143" s="91"/>
      <c r="I143" s="2"/>
      <c r="J143" s="2"/>
    </row>
    <row r="144" spans="3:10" s="1" customFormat="1" x14ac:dyDescent="0.25">
      <c r="C144" s="91"/>
      <c r="D144" s="91"/>
      <c r="E144" s="91"/>
      <c r="F144" s="91"/>
      <c r="G144" s="91"/>
      <c r="H144" s="91"/>
      <c r="I144" s="2"/>
      <c r="J144" s="2"/>
    </row>
    <row r="145" spans="3:10" s="1" customFormat="1" x14ac:dyDescent="0.25">
      <c r="C145" s="91"/>
      <c r="D145" s="91"/>
      <c r="E145" s="91"/>
      <c r="F145" s="91"/>
      <c r="G145" s="91"/>
      <c r="H145" s="91"/>
      <c r="I145" s="2"/>
      <c r="J145" s="2"/>
    </row>
    <row r="146" spans="3:10" s="1" customFormat="1" x14ac:dyDescent="0.25">
      <c r="C146" s="91"/>
      <c r="D146" s="91"/>
      <c r="E146" s="91"/>
      <c r="F146" s="91"/>
      <c r="G146" s="91"/>
      <c r="H146" s="91"/>
      <c r="I146" s="2"/>
      <c r="J146" s="2"/>
    </row>
    <row r="147" spans="3:10" s="1" customFormat="1" x14ac:dyDescent="0.25">
      <c r="C147" s="91"/>
      <c r="D147" s="91"/>
      <c r="E147" s="91"/>
      <c r="F147" s="91"/>
      <c r="G147" s="91"/>
      <c r="H147" s="91"/>
      <c r="I147" s="2"/>
      <c r="J147" s="2"/>
    </row>
    <row r="148" spans="3:10" s="1" customFormat="1" x14ac:dyDescent="0.25">
      <c r="C148" s="91"/>
      <c r="D148" s="91"/>
      <c r="E148" s="91"/>
      <c r="F148" s="91"/>
      <c r="G148" s="91"/>
      <c r="H148" s="91"/>
      <c r="I148" s="2"/>
      <c r="J148" s="2"/>
    </row>
    <row r="149" spans="3:10" s="1" customFormat="1" x14ac:dyDescent="0.25">
      <c r="C149" s="91"/>
      <c r="D149" s="91"/>
      <c r="E149" s="91"/>
      <c r="F149" s="91"/>
      <c r="G149" s="91"/>
      <c r="H149" s="91"/>
      <c r="I149" s="2"/>
      <c r="J149" s="2"/>
    </row>
    <row r="150" spans="3:10" s="1" customFormat="1" x14ac:dyDescent="0.25">
      <c r="C150" s="91"/>
      <c r="D150" s="91"/>
      <c r="E150" s="91"/>
      <c r="F150" s="91"/>
      <c r="G150" s="91"/>
      <c r="H150" s="91"/>
      <c r="I150" s="2"/>
      <c r="J150" s="2"/>
    </row>
    <row r="151" spans="3:10" s="1" customFormat="1" x14ac:dyDescent="0.25">
      <c r="C151" s="91"/>
      <c r="D151" s="91"/>
      <c r="E151" s="91"/>
      <c r="F151" s="91"/>
      <c r="G151" s="91"/>
      <c r="H151" s="91"/>
      <c r="I151" s="2"/>
      <c r="J151" s="2"/>
    </row>
    <row r="152" spans="3:10" s="1" customFormat="1" x14ac:dyDescent="0.25">
      <c r="C152" s="91"/>
      <c r="D152" s="91"/>
      <c r="E152" s="91"/>
      <c r="F152" s="91"/>
      <c r="G152" s="91"/>
      <c r="H152" s="91"/>
      <c r="I152" s="2"/>
      <c r="J152" s="2"/>
    </row>
    <row r="153" spans="3:10" s="1" customFormat="1" x14ac:dyDescent="0.25">
      <c r="C153" s="91"/>
      <c r="D153" s="91"/>
      <c r="E153" s="91"/>
      <c r="F153" s="91"/>
      <c r="G153" s="91"/>
      <c r="H153" s="91"/>
      <c r="I153" s="2"/>
      <c r="J153" s="2"/>
    </row>
    <row r="154" spans="3:10" s="1" customFormat="1" x14ac:dyDescent="0.25">
      <c r="C154" s="91"/>
      <c r="D154" s="91"/>
      <c r="E154" s="91"/>
      <c r="F154" s="91"/>
      <c r="G154" s="91"/>
      <c r="H154" s="91"/>
      <c r="I154" s="2"/>
      <c r="J154" s="2"/>
    </row>
    <row r="155" spans="3:10" s="1" customFormat="1" x14ac:dyDescent="0.25">
      <c r="C155" s="91"/>
      <c r="D155" s="91"/>
      <c r="E155" s="91"/>
      <c r="F155" s="91"/>
      <c r="G155" s="91"/>
      <c r="H155" s="91"/>
      <c r="I155" s="2"/>
      <c r="J155" s="2"/>
    </row>
    <row r="156" spans="3:10" s="1" customFormat="1" x14ac:dyDescent="0.25">
      <c r="C156" s="91"/>
      <c r="D156" s="91"/>
      <c r="E156" s="91"/>
      <c r="F156" s="91"/>
      <c r="G156" s="91"/>
      <c r="H156" s="91"/>
      <c r="I156" s="2"/>
      <c r="J156" s="2"/>
    </row>
    <row r="157" spans="3:10" s="1" customFormat="1" x14ac:dyDescent="0.25">
      <c r="C157" s="91"/>
      <c r="D157" s="91"/>
      <c r="E157" s="91"/>
      <c r="F157" s="91"/>
      <c r="G157" s="91"/>
      <c r="H157" s="91"/>
      <c r="I157" s="2"/>
      <c r="J157" s="2"/>
    </row>
    <row r="158" spans="3:10" s="1" customFormat="1" x14ac:dyDescent="0.25">
      <c r="C158" s="91"/>
      <c r="D158" s="91"/>
      <c r="E158" s="91"/>
      <c r="F158" s="91"/>
      <c r="G158" s="91"/>
      <c r="H158" s="91"/>
      <c r="I158" s="2"/>
      <c r="J158" s="2"/>
    </row>
    <row r="159" spans="3:10" s="1" customFormat="1" x14ac:dyDescent="0.25">
      <c r="C159" s="91"/>
      <c r="D159" s="91"/>
      <c r="E159" s="91"/>
      <c r="F159" s="91"/>
      <c r="G159" s="91"/>
      <c r="H159" s="91"/>
      <c r="I159" s="2"/>
      <c r="J159" s="2"/>
    </row>
    <row r="160" spans="3:10" s="1" customFormat="1" x14ac:dyDescent="0.25">
      <c r="C160" s="91"/>
      <c r="D160" s="91"/>
      <c r="E160" s="91"/>
      <c r="F160" s="91"/>
      <c r="G160" s="91"/>
      <c r="H160" s="91"/>
      <c r="I160" s="2"/>
      <c r="J160" s="2"/>
    </row>
    <row r="161" spans="3:10" s="1" customFormat="1" x14ac:dyDescent="0.25">
      <c r="C161" s="91"/>
      <c r="D161" s="91"/>
      <c r="E161" s="91"/>
      <c r="F161" s="91"/>
      <c r="G161" s="91"/>
      <c r="H161" s="91"/>
      <c r="I161" s="2"/>
      <c r="J161" s="2"/>
    </row>
    <row r="162" spans="3:10" s="1" customFormat="1" x14ac:dyDescent="0.25">
      <c r="C162" s="91"/>
      <c r="D162" s="91"/>
      <c r="E162" s="91"/>
      <c r="F162" s="91"/>
      <c r="G162" s="91"/>
      <c r="H162" s="91"/>
      <c r="I162" s="2"/>
      <c r="J162" s="2"/>
    </row>
    <row r="163" spans="3:10" s="1" customFormat="1" x14ac:dyDescent="0.25">
      <c r="C163" s="91"/>
      <c r="D163" s="91"/>
      <c r="E163" s="91"/>
      <c r="F163" s="91"/>
      <c r="G163" s="91"/>
      <c r="H163" s="91"/>
      <c r="I163" s="2"/>
      <c r="J163" s="2"/>
    </row>
    <row r="164" spans="3:10" s="1" customFormat="1" x14ac:dyDescent="0.25">
      <c r="C164" s="91"/>
      <c r="D164" s="91"/>
      <c r="E164" s="91"/>
      <c r="F164" s="91"/>
      <c r="G164" s="91"/>
      <c r="H164" s="91"/>
      <c r="I164" s="2"/>
      <c r="J164" s="2"/>
    </row>
    <row r="165" spans="3:10" s="1" customFormat="1" x14ac:dyDescent="0.25">
      <c r="C165" s="91"/>
      <c r="D165" s="91"/>
      <c r="E165" s="91"/>
      <c r="F165" s="91"/>
      <c r="G165" s="91"/>
      <c r="H165" s="91"/>
      <c r="I165" s="2"/>
      <c r="J165" s="2"/>
    </row>
    <row r="166" spans="3:10" s="1" customFormat="1" x14ac:dyDescent="0.25">
      <c r="C166" s="91"/>
      <c r="D166" s="91"/>
      <c r="E166" s="91"/>
      <c r="F166" s="91"/>
      <c r="G166" s="91"/>
      <c r="H166" s="91"/>
      <c r="I166" s="2"/>
      <c r="J166" s="2"/>
    </row>
    <row r="167" spans="3:10" s="1" customFormat="1" x14ac:dyDescent="0.25">
      <c r="C167" s="91"/>
      <c r="D167" s="91"/>
      <c r="E167" s="91"/>
      <c r="F167" s="91"/>
      <c r="G167" s="91"/>
      <c r="H167" s="91"/>
      <c r="I167" s="2"/>
      <c r="J167" s="2"/>
    </row>
    <row r="168" spans="3:10" s="1" customFormat="1" x14ac:dyDescent="0.25">
      <c r="C168" s="91"/>
      <c r="D168" s="91"/>
      <c r="E168" s="91"/>
      <c r="F168" s="91"/>
      <c r="G168" s="91"/>
      <c r="H168" s="91"/>
      <c r="I168" s="2"/>
      <c r="J168" s="2"/>
    </row>
    <row r="169" spans="3:10" s="1" customFormat="1" x14ac:dyDescent="0.25">
      <c r="C169" s="91"/>
      <c r="D169" s="91"/>
      <c r="E169" s="91"/>
      <c r="F169" s="91"/>
      <c r="G169" s="91"/>
      <c r="H169" s="91"/>
      <c r="I169" s="2"/>
      <c r="J169" s="2"/>
    </row>
    <row r="170" spans="3:10" s="1" customFormat="1" x14ac:dyDescent="0.25">
      <c r="C170" s="91"/>
      <c r="D170" s="91"/>
      <c r="E170" s="91"/>
      <c r="F170" s="91"/>
      <c r="G170" s="91"/>
      <c r="H170" s="91"/>
      <c r="I170" s="2"/>
      <c r="J170" s="2"/>
    </row>
    <row r="171" spans="3:10" s="1" customFormat="1" x14ac:dyDescent="0.25">
      <c r="C171" s="91"/>
      <c r="D171" s="91"/>
      <c r="E171" s="91"/>
      <c r="F171" s="91"/>
      <c r="G171" s="91"/>
      <c r="H171" s="91"/>
      <c r="I171" s="2"/>
      <c r="J171" s="2"/>
    </row>
    <row r="172" spans="3:10" s="1" customFormat="1" x14ac:dyDescent="0.25">
      <c r="C172" s="91"/>
      <c r="D172" s="91"/>
      <c r="E172" s="91"/>
      <c r="F172" s="91"/>
      <c r="G172" s="91"/>
      <c r="H172" s="91"/>
      <c r="I172" s="2"/>
      <c r="J172" s="2"/>
    </row>
    <row r="173" spans="3:10" s="1" customFormat="1" x14ac:dyDescent="0.25">
      <c r="C173" s="91"/>
      <c r="D173" s="91"/>
      <c r="E173" s="91"/>
      <c r="F173" s="91"/>
      <c r="G173" s="91"/>
      <c r="H173" s="91"/>
      <c r="I173" s="2"/>
      <c r="J173" s="2"/>
    </row>
    <row r="174" spans="3:10" s="1" customFormat="1" x14ac:dyDescent="0.25">
      <c r="C174" s="91"/>
      <c r="D174" s="91"/>
      <c r="E174" s="91"/>
      <c r="F174" s="91"/>
      <c r="G174" s="91"/>
      <c r="H174" s="91"/>
      <c r="I174" s="2"/>
      <c r="J174" s="2"/>
    </row>
    <row r="175" spans="3:10" s="1" customFormat="1" x14ac:dyDescent="0.25">
      <c r="C175" s="91"/>
      <c r="D175" s="91"/>
      <c r="E175" s="91"/>
      <c r="F175" s="91"/>
      <c r="G175" s="91"/>
      <c r="H175" s="91"/>
      <c r="I175" s="2"/>
      <c r="J175" s="2"/>
    </row>
    <row r="176" spans="3:10" s="1" customFormat="1" x14ac:dyDescent="0.25">
      <c r="C176" s="91"/>
      <c r="D176" s="91"/>
      <c r="E176" s="91"/>
      <c r="F176" s="91"/>
      <c r="G176" s="91"/>
      <c r="H176" s="91"/>
      <c r="I176" s="2"/>
      <c r="J176" s="2"/>
    </row>
    <row r="177" spans="3:10" s="1" customFormat="1" x14ac:dyDescent="0.25">
      <c r="C177" s="91"/>
      <c r="D177" s="91"/>
      <c r="E177" s="91"/>
      <c r="F177" s="91"/>
      <c r="G177" s="91"/>
      <c r="H177" s="91"/>
      <c r="I177" s="2"/>
      <c r="J177" s="2"/>
    </row>
    <row r="178" spans="3:10" s="1" customFormat="1" x14ac:dyDescent="0.25">
      <c r="C178" s="91"/>
      <c r="D178" s="91"/>
      <c r="E178" s="91"/>
      <c r="F178" s="91"/>
      <c r="G178" s="91"/>
      <c r="H178" s="91"/>
      <c r="I178" s="2"/>
      <c r="J178" s="2"/>
    </row>
    <row r="179" spans="3:10" s="1" customFormat="1" x14ac:dyDescent="0.25">
      <c r="C179" s="91"/>
      <c r="D179" s="91"/>
      <c r="E179" s="91"/>
      <c r="F179" s="91"/>
      <c r="G179" s="91"/>
      <c r="H179" s="91"/>
      <c r="I179" s="2"/>
      <c r="J179" s="2"/>
    </row>
    <row r="180" spans="3:10" s="1" customFormat="1" x14ac:dyDescent="0.25">
      <c r="C180" s="91"/>
      <c r="D180" s="91"/>
      <c r="E180" s="91"/>
      <c r="F180" s="91"/>
      <c r="G180" s="91"/>
      <c r="H180" s="91"/>
      <c r="I180" s="2"/>
      <c r="J180" s="2"/>
    </row>
    <row r="181" spans="3:10" s="1" customFormat="1" x14ac:dyDescent="0.25">
      <c r="C181" s="91"/>
      <c r="D181" s="91"/>
      <c r="E181" s="91"/>
      <c r="F181" s="91"/>
      <c r="G181" s="91"/>
      <c r="H181" s="91"/>
      <c r="I181" s="2"/>
      <c r="J181" s="2"/>
    </row>
    <row r="182" spans="3:10" s="1" customFormat="1" x14ac:dyDescent="0.25">
      <c r="C182" s="91"/>
      <c r="D182" s="91"/>
      <c r="E182" s="91"/>
      <c r="F182" s="91"/>
      <c r="G182" s="91"/>
      <c r="H182" s="91"/>
      <c r="I182" s="2"/>
      <c r="J182" s="2"/>
    </row>
    <row r="183" spans="3:10" s="1" customFormat="1" x14ac:dyDescent="0.25">
      <c r="C183" s="91"/>
      <c r="D183" s="91"/>
      <c r="E183" s="91"/>
      <c r="F183" s="91"/>
      <c r="G183" s="91"/>
      <c r="H183" s="91"/>
      <c r="I183" s="2"/>
      <c r="J183" s="2"/>
    </row>
    <row r="184" spans="3:10" s="1" customFormat="1" x14ac:dyDescent="0.25">
      <c r="C184" s="91"/>
      <c r="D184" s="91"/>
      <c r="E184" s="91"/>
      <c r="F184" s="91"/>
      <c r="G184" s="91"/>
      <c r="H184" s="91"/>
      <c r="I184" s="2"/>
      <c r="J184" s="2"/>
    </row>
    <row r="185" spans="3:10" s="1" customFormat="1" x14ac:dyDescent="0.25">
      <c r="C185" s="91"/>
      <c r="D185" s="91"/>
      <c r="E185" s="91"/>
      <c r="F185" s="91"/>
      <c r="G185" s="91"/>
      <c r="H185" s="91"/>
      <c r="I185" s="2"/>
      <c r="J185" s="2"/>
    </row>
    <row r="186" spans="3:10" s="1" customFormat="1" x14ac:dyDescent="0.25">
      <c r="C186" s="91"/>
      <c r="D186" s="91"/>
      <c r="E186" s="91"/>
      <c r="F186" s="91"/>
      <c r="G186" s="91"/>
      <c r="H186" s="91"/>
      <c r="I186" s="2"/>
      <c r="J186" s="2"/>
    </row>
    <row r="187" spans="3:10" s="1" customFormat="1" x14ac:dyDescent="0.25">
      <c r="C187" s="91"/>
      <c r="D187" s="91"/>
      <c r="E187" s="91"/>
      <c r="F187" s="91"/>
      <c r="G187" s="91"/>
      <c r="H187" s="91"/>
      <c r="I187" s="2"/>
      <c r="J187" s="2"/>
    </row>
    <row r="188" spans="3:10" s="1" customFormat="1" x14ac:dyDescent="0.25">
      <c r="C188" s="91"/>
      <c r="D188" s="91"/>
      <c r="E188" s="91"/>
      <c r="F188" s="91"/>
      <c r="G188" s="91"/>
      <c r="H188" s="91"/>
      <c r="I188" s="2"/>
      <c r="J188" s="2"/>
    </row>
    <row r="189" spans="3:10" s="1" customFormat="1" x14ac:dyDescent="0.25">
      <c r="C189" s="91"/>
      <c r="D189" s="91"/>
      <c r="E189" s="91"/>
      <c r="F189" s="91"/>
      <c r="G189" s="91"/>
      <c r="H189" s="91"/>
      <c r="I189" s="2"/>
      <c r="J189" s="2"/>
    </row>
    <row r="190" spans="3:10" s="1" customFormat="1" x14ac:dyDescent="0.25">
      <c r="C190" s="91"/>
      <c r="D190" s="91"/>
      <c r="E190" s="91"/>
      <c r="F190" s="91"/>
      <c r="G190" s="91"/>
      <c r="H190" s="91"/>
      <c r="I190" s="2"/>
      <c r="J190" s="2"/>
    </row>
    <row r="191" spans="3:10" s="1" customFormat="1" x14ac:dyDescent="0.25">
      <c r="C191" s="91"/>
      <c r="D191" s="91"/>
      <c r="E191" s="91"/>
      <c r="F191" s="91"/>
      <c r="G191" s="91"/>
      <c r="H191" s="91"/>
      <c r="I191" s="2"/>
      <c r="J191" s="2"/>
    </row>
    <row r="192" spans="3:10" s="1" customFormat="1" x14ac:dyDescent="0.25">
      <c r="C192" s="91"/>
      <c r="D192" s="91"/>
      <c r="E192" s="91"/>
      <c r="F192" s="91"/>
      <c r="G192" s="91"/>
      <c r="H192" s="91"/>
      <c r="I192" s="2"/>
      <c r="J192" s="2"/>
    </row>
    <row r="193" spans="3:10" s="1" customFormat="1" x14ac:dyDescent="0.25">
      <c r="C193" s="91"/>
      <c r="D193" s="91"/>
      <c r="E193" s="91"/>
      <c r="F193" s="91"/>
      <c r="G193" s="91"/>
      <c r="H193" s="91"/>
      <c r="I193" s="2"/>
      <c r="J193" s="2"/>
    </row>
    <row r="194" spans="3:10" s="1" customFormat="1" x14ac:dyDescent="0.25">
      <c r="C194" s="91"/>
      <c r="D194" s="91"/>
      <c r="E194" s="91"/>
      <c r="F194" s="91"/>
      <c r="G194" s="91"/>
      <c r="H194" s="91"/>
      <c r="I194" s="2"/>
      <c r="J194" s="2"/>
    </row>
    <row r="195" spans="3:10" s="1" customFormat="1" x14ac:dyDescent="0.25">
      <c r="C195" s="91"/>
      <c r="D195" s="91"/>
      <c r="E195" s="91"/>
      <c r="F195" s="91"/>
      <c r="G195" s="91"/>
      <c r="H195" s="91"/>
      <c r="I195" s="2"/>
      <c r="J195" s="2"/>
    </row>
    <row r="196" spans="3:10" s="1" customFormat="1" x14ac:dyDescent="0.25">
      <c r="C196" s="91"/>
      <c r="D196" s="91"/>
      <c r="E196" s="91"/>
      <c r="F196" s="91"/>
      <c r="G196" s="91"/>
      <c r="H196" s="91"/>
      <c r="I196" s="2"/>
      <c r="J196" s="2"/>
    </row>
    <row r="197" spans="3:10" s="1" customFormat="1" x14ac:dyDescent="0.25">
      <c r="C197" s="91"/>
      <c r="D197" s="91"/>
      <c r="E197" s="91"/>
      <c r="F197" s="91"/>
      <c r="G197" s="91"/>
      <c r="H197" s="91"/>
      <c r="I197" s="2"/>
      <c r="J197" s="2"/>
    </row>
    <row r="198" spans="3:10" s="1" customFormat="1" x14ac:dyDescent="0.25">
      <c r="C198" s="91"/>
      <c r="D198" s="91"/>
      <c r="E198" s="91"/>
      <c r="F198" s="91"/>
      <c r="G198" s="91"/>
      <c r="H198" s="91"/>
      <c r="I198" s="2"/>
      <c r="J198" s="2"/>
    </row>
    <row r="199" spans="3:10" s="1" customFormat="1" x14ac:dyDescent="0.25">
      <c r="C199" s="91"/>
      <c r="D199" s="91"/>
      <c r="E199" s="91"/>
      <c r="F199" s="91"/>
      <c r="G199" s="91"/>
      <c r="H199" s="91"/>
      <c r="I199" s="2"/>
      <c r="J199" s="2"/>
    </row>
    <row r="200" spans="3:10" s="1" customFormat="1" x14ac:dyDescent="0.25">
      <c r="C200" s="91"/>
      <c r="D200" s="91"/>
      <c r="E200" s="91"/>
      <c r="F200" s="91"/>
      <c r="G200" s="91"/>
      <c r="H200" s="91"/>
      <c r="I200" s="2"/>
      <c r="J200" s="2"/>
    </row>
    <row r="201" spans="3:10" s="1" customFormat="1" x14ac:dyDescent="0.25">
      <c r="C201" s="91"/>
      <c r="D201" s="91"/>
      <c r="E201" s="91"/>
      <c r="F201" s="91"/>
      <c r="G201" s="91"/>
      <c r="H201" s="91"/>
      <c r="I201" s="2"/>
      <c r="J201" s="2"/>
    </row>
    <row r="202" spans="3:10" s="1" customFormat="1" x14ac:dyDescent="0.25">
      <c r="C202" s="91"/>
      <c r="D202" s="91"/>
      <c r="E202" s="91"/>
      <c r="F202" s="91"/>
      <c r="G202" s="91"/>
      <c r="H202" s="91"/>
      <c r="I202" s="2"/>
      <c r="J202" s="2"/>
    </row>
    <row r="203" spans="3:10" s="1" customFormat="1" x14ac:dyDescent="0.25">
      <c r="C203" s="91"/>
      <c r="D203" s="91"/>
      <c r="E203" s="91"/>
      <c r="F203" s="91"/>
      <c r="G203" s="91"/>
      <c r="H203" s="91"/>
      <c r="I203" s="2"/>
      <c r="J203" s="2"/>
    </row>
    <row r="204" spans="3:10" s="1" customFormat="1" x14ac:dyDescent="0.25">
      <c r="C204" s="91"/>
      <c r="D204" s="91"/>
      <c r="E204" s="91"/>
      <c r="F204" s="91"/>
      <c r="G204" s="91"/>
      <c r="H204" s="91"/>
      <c r="I204" s="2"/>
      <c r="J204" s="2"/>
    </row>
    <row r="205" spans="3:10" s="1" customFormat="1" x14ac:dyDescent="0.25">
      <c r="C205" s="91"/>
      <c r="D205" s="91"/>
      <c r="E205" s="91"/>
      <c r="F205" s="91"/>
      <c r="G205" s="91"/>
      <c r="H205" s="91"/>
      <c r="I205" s="2"/>
      <c r="J205" s="2"/>
    </row>
    <row r="206" spans="3:10" s="1" customFormat="1" x14ac:dyDescent="0.25">
      <c r="C206" s="91"/>
      <c r="D206" s="91"/>
      <c r="E206" s="91"/>
      <c r="F206" s="91"/>
      <c r="G206" s="91"/>
      <c r="H206" s="91"/>
      <c r="I206" s="2"/>
      <c r="J206" s="2"/>
    </row>
    <row r="207" spans="3:10" s="1" customFormat="1" x14ac:dyDescent="0.25">
      <c r="C207" s="91"/>
      <c r="D207" s="91"/>
      <c r="E207" s="91"/>
      <c r="F207" s="91"/>
      <c r="G207" s="91"/>
      <c r="H207" s="91"/>
      <c r="I207" s="2"/>
      <c r="J207" s="2"/>
    </row>
    <row r="208" spans="3:10" s="1" customFormat="1" x14ac:dyDescent="0.25">
      <c r="C208" s="91"/>
      <c r="D208" s="91"/>
      <c r="E208" s="91"/>
      <c r="F208" s="91"/>
      <c r="G208" s="91"/>
      <c r="H208" s="91"/>
      <c r="I208" s="2"/>
      <c r="J208" s="2"/>
    </row>
    <row r="209" spans="3:10" s="1" customFormat="1" x14ac:dyDescent="0.25">
      <c r="C209" s="91"/>
      <c r="D209" s="91"/>
      <c r="E209" s="91"/>
      <c r="F209" s="91"/>
      <c r="G209" s="91"/>
      <c r="H209" s="91"/>
      <c r="I209" s="2"/>
      <c r="J209" s="2"/>
    </row>
    <row r="210" spans="3:10" s="1" customFormat="1" x14ac:dyDescent="0.25">
      <c r="C210" s="91"/>
      <c r="D210" s="91"/>
      <c r="E210" s="91"/>
      <c r="F210" s="91"/>
      <c r="G210" s="91"/>
      <c r="H210" s="91"/>
      <c r="I210" s="2"/>
      <c r="J210" s="2"/>
    </row>
  </sheetData>
  <mergeCells count="13">
    <mergeCell ref="I1:J1"/>
    <mergeCell ref="I2:J2"/>
    <mergeCell ref="B4:I4"/>
    <mergeCell ref="B6:B7"/>
    <mergeCell ref="C6:C7"/>
    <mergeCell ref="N8:O8"/>
    <mergeCell ref="N6:O6"/>
    <mergeCell ref="N7:O7"/>
    <mergeCell ref="D6:D7"/>
    <mergeCell ref="A6:A7"/>
    <mergeCell ref="E6:F6"/>
    <mergeCell ref="G6:H6"/>
    <mergeCell ref="I6:J6"/>
  </mergeCells>
  <phoneticPr fontId="23" type="noConversion"/>
  <pageMargins left="0.78740157480314965" right="0.39370078740157483" top="0.78740157480314965" bottom="0.78740157480314965" header="0.31496062992125984" footer="0.31496062992125984"/>
  <pageSetup paperSize="9" scale="64" firstPageNumber="496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2021-11-02T12:37:00Z</cp:lastPrinted>
  <dcterms:created xsi:type="dcterms:W3CDTF">2016-10-31T04:35:17Z</dcterms:created>
  <dcterms:modified xsi:type="dcterms:W3CDTF">2021-11-03T08:10:23Z</dcterms:modified>
</cp:coreProperties>
</file>