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Отчет за 2021 год на ДУМУ\"/>
    </mc:Choice>
  </mc:AlternateContent>
  <xr:revisionPtr revIDLastSave="0" documentId="13_ncr:1_{5B1289B2-6C3C-4E44-A39A-4305A40403A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30" r:id="rId1"/>
    <sheet name="Расходы" sheetId="27" r:id="rId2"/>
  </sheets>
  <definedNames>
    <definedName name="_Date_" localSheetId="0">#REF!</definedName>
    <definedName name="_Date_">#REF!</definedName>
    <definedName name="_Otchet_Period_Source__AT_ObjectName" localSheetId="0">#REF!</definedName>
    <definedName name="_Otchet_Period_Source__AT_ObjectName">#REF!</definedName>
    <definedName name="_Period_" localSheetId="0">#REF!</definedName>
    <definedName name="_Period_">#REF!</definedName>
    <definedName name="а">#REF!</definedName>
    <definedName name="б">#REF!</definedName>
    <definedName name="д">#REF!</definedName>
    <definedName name="ддж">#REF!</definedName>
    <definedName name="Дох">#REF!</definedName>
    <definedName name="доходы">#REF!</definedName>
    <definedName name="_xlnm.Print_Titles" localSheetId="0">Доходы!$5:$6</definedName>
    <definedName name="_xlnm.Print_Titles" localSheetId="1">Расходы!$3:$5</definedName>
    <definedName name="Л" localSheetId="0">#REF!</definedName>
    <definedName name="Л">#REF!</definedName>
    <definedName name="_xlnm.Print_Area" localSheetId="1">Расходы!$A$1:$M$73</definedName>
    <definedName name="округ" localSheetId="0">#REF!</definedName>
    <definedName name="округ">#REF!</definedName>
    <definedName name="пррнн" localSheetId="0">#REF!</definedName>
    <definedName name="пррнн">#REF!</definedName>
    <definedName name="ю" localSheetId="0">#REF!</definedName>
    <definedName name="ю">#REF!</definedName>
    <definedName name="я">#REF!</definedName>
    <definedName name="яя">#REF!</definedName>
  </definedNames>
  <calcPr calcId="191029" iterate="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8" i="27" l="1"/>
  <c r="K68" i="27"/>
  <c r="I68" i="27"/>
  <c r="G68" i="27"/>
  <c r="E68" i="27"/>
  <c r="C68" i="27"/>
  <c r="J60" i="27" l="1"/>
  <c r="L60" i="27"/>
  <c r="H60" i="27"/>
  <c r="F60" i="27" l="1"/>
  <c r="D60" i="27"/>
  <c r="F43" i="30"/>
  <c r="H43" i="30" s="1"/>
  <c r="J43" i="30" s="1"/>
  <c r="L43" i="30" s="1"/>
  <c r="D43" i="30"/>
  <c r="D42" i="30"/>
  <c r="F42" i="30" s="1"/>
  <c r="H42" i="30" s="1"/>
  <c r="J42" i="30" s="1"/>
  <c r="L42" i="30" s="1"/>
  <c r="D41" i="30"/>
  <c r="F41" i="30" s="1"/>
  <c r="H41" i="30" s="1"/>
  <c r="J41" i="30" s="1"/>
  <c r="L41" i="30" s="1"/>
  <c r="F40" i="30"/>
  <c r="H40" i="30" s="1"/>
  <c r="J40" i="30" s="1"/>
  <c r="L40" i="30" s="1"/>
  <c r="D40" i="30"/>
  <c r="D39" i="30"/>
  <c r="F39" i="30" s="1"/>
  <c r="H39" i="30" s="1"/>
  <c r="J39" i="30" s="1"/>
  <c r="L39" i="30" s="1"/>
  <c r="H38" i="30"/>
  <c r="J38" i="30" s="1"/>
  <c r="L38" i="30" s="1"/>
  <c r="F38" i="30"/>
  <c r="D38" i="30"/>
  <c r="F37" i="30"/>
  <c r="H37" i="30" s="1"/>
  <c r="J37" i="30" s="1"/>
  <c r="L37" i="30" s="1"/>
  <c r="D37" i="30"/>
  <c r="K36" i="30"/>
  <c r="K35" i="30" s="1"/>
  <c r="I36" i="30"/>
  <c r="I35" i="30" s="1"/>
  <c r="G36" i="30"/>
  <c r="E36" i="30"/>
  <c r="E35" i="30" s="1"/>
  <c r="C36" i="30"/>
  <c r="C35" i="30" s="1"/>
  <c r="B36" i="30"/>
  <c r="D36" i="30" s="1"/>
  <c r="F36" i="30" s="1"/>
  <c r="H36" i="30" s="1"/>
  <c r="J36" i="30" s="1"/>
  <c r="L36" i="30" s="1"/>
  <c r="G35" i="30"/>
  <c r="F34" i="30"/>
  <c r="H34" i="30" s="1"/>
  <c r="J34" i="30" s="1"/>
  <c r="L34" i="30" s="1"/>
  <c r="D34" i="30"/>
  <c r="D33" i="30"/>
  <c r="F33" i="30" s="1"/>
  <c r="H33" i="30" s="1"/>
  <c r="J33" i="30" s="1"/>
  <c r="L33" i="30" s="1"/>
  <c r="H32" i="30"/>
  <c r="J32" i="30" s="1"/>
  <c r="L32" i="30" s="1"/>
  <c r="F32" i="30"/>
  <c r="D32" i="30"/>
  <c r="F31" i="30"/>
  <c r="H31" i="30" s="1"/>
  <c r="J31" i="30" s="1"/>
  <c r="L31" i="30" s="1"/>
  <c r="D31" i="30"/>
  <c r="D30" i="30"/>
  <c r="F30" i="30" s="1"/>
  <c r="H30" i="30" s="1"/>
  <c r="J30" i="30" s="1"/>
  <c r="L30" i="30" s="1"/>
  <c r="K29" i="30"/>
  <c r="I29" i="30"/>
  <c r="G29" i="30"/>
  <c r="E29" i="30"/>
  <c r="D29" i="30"/>
  <c r="F29" i="30" s="1"/>
  <c r="H29" i="30" s="1"/>
  <c r="J29" i="30" s="1"/>
  <c r="L29" i="30" s="1"/>
  <c r="C29" i="30"/>
  <c r="B29" i="30"/>
  <c r="F28" i="30"/>
  <c r="H28" i="30" s="1"/>
  <c r="J28" i="30" s="1"/>
  <c r="L28" i="30" s="1"/>
  <c r="D28" i="30"/>
  <c r="D27" i="30"/>
  <c r="F27" i="30" s="1"/>
  <c r="H27" i="30" s="1"/>
  <c r="J27" i="30" s="1"/>
  <c r="L27" i="30" s="1"/>
  <c r="H26" i="30"/>
  <c r="J26" i="30" s="1"/>
  <c r="L26" i="30" s="1"/>
  <c r="F26" i="30"/>
  <c r="D26" i="30"/>
  <c r="F25" i="30"/>
  <c r="H25" i="30" s="1"/>
  <c r="J25" i="30" s="1"/>
  <c r="L25" i="30" s="1"/>
  <c r="D25" i="30"/>
  <c r="D24" i="30"/>
  <c r="F24" i="30" s="1"/>
  <c r="H24" i="30" s="1"/>
  <c r="J24" i="30" s="1"/>
  <c r="L24" i="30" s="1"/>
  <c r="K23" i="30"/>
  <c r="I23" i="30"/>
  <c r="G23" i="30"/>
  <c r="G22" i="30" s="1"/>
  <c r="E23" i="30"/>
  <c r="D23" i="30"/>
  <c r="F23" i="30" s="1"/>
  <c r="H23" i="30" s="1"/>
  <c r="J23" i="30" s="1"/>
  <c r="L23" i="30" s="1"/>
  <c r="C23" i="30"/>
  <c r="B23" i="30"/>
  <c r="B22" i="30" s="1"/>
  <c r="D22" i="30" s="1"/>
  <c r="F22" i="30" s="1"/>
  <c r="K22" i="30"/>
  <c r="I22" i="30"/>
  <c r="E22" i="30"/>
  <c r="C22" i="30"/>
  <c r="D21" i="30"/>
  <c r="F21" i="30" s="1"/>
  <c r="H21" i="30" s="1"/>
  <c r="J21" i="30" s="1"/>
  <c r="L21" i="30" s="1"/>
  <c r="H20" i="30"/>
  <c r="J20" i="30" s="1"/>
  <c r="L20" i="30" s="1"/>
  <c r="F20" i="30"/>
  <c r="D20" i="30"/>
  <c r="F19" i="30"/>
  <c r="H19" i="30" s="1"/>
  <c r="J19" i="30" s="1"/>
  <c r="L19" i="30" s="1"/>
  <c r="D19" i="30"/>
  <c r="D18" i="30"/>
  <c r="F18" i="30" s="1"/>
  <c r="H18" i="30" s="1"/>
  <c r="J18" i="30" s="1"/>
  <c r="F17" i="30"/>
  <c r="H17" i="30" s="1"/>
  <c r="J17" i="30" s="1"/>
  <c r="L17" i="30" s="1"/>
  <c r="D17" i="30"/>
  <c r="K16" i="30"/>
  <c r="I16" i="30"/>
  <c r="G16" i="30"/>
  <c r="E16" i="30"/>
  <c r="C16" i="30"/>
  <c r="B16" i="30"/>
  <c r="B8" i="30" s="1"/>
  <c r="B7" i="30" s="1"/>
  <c r="H15" i="30"/>
  <c r="J15" i="30" s="1"/>
  <c r="L15" i="30" s="1"/>
  <c r="F15" i="30"/>
  <c r="D15" i="30"/>
  <c r="F14" i="30"/>
  <c r="H14" i="30" s="1"/>
  <c r="J14" i="30" s="1"/>
  <c r="L14" i="30" s="1"/>
  <c r="D14" i="30"/>
  <c r="D13" i="30"/>
  <c r="F13" i="30" s="1"/>
  <c r="H13" i="30" s="1"/>
  <c r="J13" i="30" s="1"/>
  <c r="L13" i="30" s="1"/>
  <c r="D12" i="30"/>
  <c r="F12" i="30" s="1"/>
  <c r="H12" i="30" s="1"/>
  <c r="J12" i="30" s="1"/>
  <c r="L12" i="30" s="1"/>
  <c r="K11" i="30"/>
  <c r="K8" i="30" s="1"/>
  <c r="K7" i="30" s="1"/>
  <c r="I11" i="30"/>
  <c r="G11" i="30"/>
  <c r="G8" i="30" s="1"/>
  <c r="G7" i="30" s="1"/>
  <c r="G44" i="30" s="1"/>
  <c r="E11" i="30"/>
  <c r="E8" i="30" s="1"/>
  <c r="E7" i="30" s="1"/>
  <c r="C11" i="30"/>
  <c r="B11" i="30"/>
  <c r="D10" i="30"/>
  <c r="H9" i="30"/>
  <c r="J9" i="30" s="1"/>
  <c r="F9" i="30"/>
  <c r="D9" i="30"/>
  <c r="I8" i="30"/>
  <c r="I7" i="30" s="1"/>
  <c r="C8" i="30"/>
  <c r="C7" i="30" s="1"/>
  <c r="C44" i="30" s="1"/>
  <c r="K44" i="30" l="1"/>
  <c r="L9" i="30"/>
  <c r="I44" i="30"/>
  <c r="E44" i="30"/>
  <c r="H22" i="30"/>
  <c r="J22" i="30" s="1"/>
  <c r="L22" i="30" s="1"/>
  <c r="F10" i="30"/>
  <c r="D11" i="30"/>
  <c r="F11" i="30" s="1"/>
  <c r="H11" i="30" s="1"/>
  <c r="J11" i="30" s="1"/>
  <c r="L11" i="30" s="1"/>
  <c r="D16" i="30"/>
  <c r="F16" i="30" s="1"/>
  <c r="H16" i="30" s="1"/>
  <c r="J16" i="30" s="1"/>
  <c r="L16" i="30" s="1"/>
  <c r="B35" i="30"/>
  <c r="D35" i="30" s="1"/>
  <c r="F35" i="30" s="1"/>
  <c r="H35" i="30" s="1"/>
  <c r="J35" i="30" s="1"/>
  <c r="L35" i="30" s="1"/>
  <c r="B44" i="30" l="1"/>
  <c r="D8" i="30"/>
  <c r="D7" i="30" s="1"/>
  <c r="H10" i="30"/>
  <c r="F8" i="30"/>
  <c r="D44" i="30" l="1"/>
  <c r="F7" i="30"/>
  <c r="J10" i="30"/>
  <c r="H8" i="30"/>
  <c r="L10" i="30" l="1"/>
  <c r="J8" i="30"/>
  <c r="L8" i="30" s="1"/>
  <c r="F44" i="30"/>
  <c r="H7" i="30"/>
  <c r="J7" i="30" l="1"/>
  <c r="H44" i="30"/>
  <c r="J44" i="30" l="1"/>
  <c r="L44" i="30" s="1"/>
  <c r="L7" i="30"/>
  <c r="H68" i="27" l="1"/>
  <c r="D68" i="27"/>
  <c r="H50" i="27"/>
  <c r="H51" i="27"/>
  <c r="J51" i="27"/>
  <c r="J50" i="27"/>
  <c r="L50" i="27"/>
  <c r="F50" i="27"/>
  <c r="D50" i="27"/>
  <c r="M49" i="27"/>
  <c r="K49" i="27"/>
  <c r="I49" i="27"/>
  <c r="G49" i="27"/>
  <c r="E49" i="27"/>
  <c r="C49" i="27"/>
  <c r="M7" i="27"/>
  <c r="K7" i="27"/>
  <c r="I7" i="27"/>
  <c r="G7" i="27"/>
  <c r="E7" i="27"/>
  <c r="C7" i="27"/>
  <c r="L14" i="27"/>
  <c r="J14" i="27"/>
  <c r="H14" i="27"/>
  <c r="F14" i="27"/>
  <c r="D14" i="27"/>
  <c r="L27" i="27" l="1"/>
  <c r="L51" i="27"/>
  <c r="L43" i="27"/>
  <c r="L38" i="27"/>
  <c r="J27" i="27" l="1"/>
  <c r="J43" i="27"/>
  <c r="J38" i="27"/>
  <c r="J8" i="27"/>
  <c r="J9" i="27"/>
  <c r="J10" i="27"/>
  <c r="J11" i="27"/>
  <c r="J12" i="27"/>
  <c r="J13" i="27"/>
  <c r="J15" i="27"/>
  <c r="J16" i="27"/>
  <c r="J17" i="27"/>
  <c r="K18" i="27"/>
  <c r="J19" i="27"/>
  <c r="J20" i="27"/>
  <c r="J21" i="27"/>
  <c r="J22" i="27"/>
  <c r="J23" i="27"/>
  <c r="K24" i="27"/>
  <c r="J25" i="27"/>
  <c r="J26" i="27"/>
  <c r="J28" i="27"/>
  <c r="J29" i="27"/>
  <c r="J30" i="27"/>
  <c r="J31" i="27"/>
  <c r="K32" i="27"/>
  <c r="J33" i="27"/>
  <c r="J34" i="27"/>
  <c r="J35" i="27"/>
  <c r="J36" i="27"/>
  <c r="K37" i="27"/>
  <c r="J39" i="27"/>
  <c r="K40" i="27"/>
  <c r="J41" i="27"/>
  <c r="J42" i="27"/>
  <c r="J44" i="27"/>
  <c r="J45" i="27"/>
  <c r="K46" i="27"/>
  <c r="J47" i="27"/>
  <c r="J48" i="27"/>
  <c r="K52" i="27"/>
  <c r="J53" i="27"/>
  <c r="J54" i="27"/>
  <c r="J55" i="27"/>
  <c r="J56" i="27"/>
  <c r="K57" i="27"/>
  <c r="J58" i="27"/>
  <c r="J59" i="27"/>
  <c r="J61" i="27"/>
  <c r="K62" i="27"/>
  <c r="J63" i="27"/>
  <c r="J64" i="27"/>
  <c r="J65" i="27"/>
  <c r="K66" i="27"/>
  <c r="J67" i="27"/>
  <c r="J68" i="27"/>
  <c r="H43" i="27"/>
  <c r="H27" i="27"/>
  <c r="F51" i="27"/>
  <c r="F43" i="27"/>
  <c r="F27" i="27"/>
  <c r="D43" i="27"/>
  <c r="D27" i="27"/>
  <c r="D9" i="27"/>
  <c r="C24" i="27"/>
  <c r="K6" i="27" l="1"/>
  <c r="M46" i="27" l="1"/>
  <c r="M18" i="27"/>
  <c r="M66" i="27"/>
  <c r="M62" i="27"/>
  <c r="M57" i="27"/>
  <c r="M52" i="27"/>
  <c r="M40" i="27"/>
  <c r="M37" i="27"/>
  <c r="M32" i="27"/>
  <c r="M24" i="27"/>
  <c r="F38" i="27"/>
  <c r="H38" i="27"/>
  <c r="D51" i="27"/>
  <c r="J49" i="27"/>
  <c r="I37" i="27"/>
  <c r="J37" i="27" s="1"/>
  <c r="G37" i="27"/>
  <c r="E37" i="27"/>
  <c r="D38" i="27"/>
  <c r="M6" i="27" l="1"/>
  <c r="F49" i="27"/>
  <c r="L49" i="27"/>
  <c r="H49" i="27"/>
  <c r="D49" i="27"/>
  <c r="C37" i="27"/>
  <c r="H39" i="27"/>
  <c r="L68" i="27" l="1"/>
  <c r="G18" i="27" l="1"/>
  <c r="I18" i="27"/>
  <c r="J18" i="27" s="1"/>
  <c r="E18" i="27"/>
  <c r="C18" i="27"/>
  <c r="J7" i="27"/>
  <c r="D7" i="27" l="1"/>
  <c r="L8" i="27"/>
  <c r="L9" i="27"/>
  <c r="L10" i="27"/>
  <c r="L11" i="27"/>
  <c r="L12" i="27"/>
  <c r="L13" i="27"/>
  <c r="L15" i="27"/>
  <c r="L16" i="27"/>
  <c r="L17" i="27"/>
  <c r="L19" i="27"/>
  <c r="L20" i="27"/>
  <c r="L21" i="27"/>
  <c r="L22" i="27"/>
  <c r="L23" i="27"/>
  <c r="L25" i="27"/>
  <c r="L26" i="27"/>
  <c r="L28" i="27"/>
  <c r="L29" i="27"/>
  <c r="L30" i="27"/>
  <c r="L31" i="27"/>
  <c r="L33" i="27"/>
  <c r="L34" i="27"/>
  <c r="L35" i="27"/>
  <c r="L36" i="27"/>
  <c r="L39" i="27"/>
  <c r="L41" i="27"/>
  <c r="L42" i="27"/>
  <c r="L44" i="27"/>
  <c r="L45" i="27"/>
  <c r="L47" i="27"/>
  <c r="L48" i="27"/>
  <c r="L53" i="27"/>
  <c r="L54" i="27"/>
  <c r="L55" i="27"/>
  <c r="L56" i="27"/>
  <c r="L58" i="27"/>
  <c r="L59" i="27"/>
  <c r="L61" i="27"/>
  <c r="L63" i="27"/>
  <c r="L64" i="27"/>
  <c r="L65" i="27"/>
  <c r="L67" i="27"/>
  <c r="L24" i="27" l="1"/>
  <c r="L46" i="27"/>
  <c r="L62" i="27"/>
  <c r="L18" i="27"/>
  <c r="L40" i="27"/>
  <c r="L57" i="27"/>
  <c r="L37" i="27"/>
  <c r="L52" i="27"/>
  <c r="L7" i="27"/>
  <c r="L32" i="27"/>
  <c r="L66" i="27"/>
  <c r="G66" i="27"/>
  <c r="G62" i="27"/>
  <c r="G57" i="27"/>
  <c r="G52" i="27"/>
  <c r="G46" i="27"/>
  <c r="G40" i="27"/>
  <c r="G32" i="27"/>
  <c r="G24" i="27"/>
  <c r="G6" i="27" l="1"/>
  <c r="L6" i="27"/>
  <c r="H8" i="27"/>
  <c r="H9" i="27"/>
  <c r="H10" i="27"/>
  <c r="H11" i="27"/>
  <c r="H12" i="27"/>
  <c r="H13" i="27"/>
  <c r="H15" i="27"/>
  <c r="H16" i="27"/>
  <c r="H17" i="27"/>
  <c r="H19" i="27"/>
  <c r="H20" i="27"/>
  <c r="H21" i="27"/>
  <c r="H22" i="27"/>
  <c r="H23" i="27"/>
  <c r="H25" i="27"/>
  <c r="H26" i="27"/>
  <c r="H28" i="27"/>
  <c r="H29" i="27"/>
  <c r="H30" i="27"/>
  <c r="H31" i="27"/>
  <c r="H33" i="27"/>
  <c r="H34" i="27"/>
  <c r="H35" i="27"/>
  <c r="H36" i="27"/>
  <c r="H41" i="27"/>
  <c r="H42" i="27"/>
  <c r="H44" i="27"/>
  <c r="H45" i="27"/>
  <c r="H47" i="27"/>
  <c r="H48" i="27"/>
  <c r="H53" i="27"/>
  <c r="H54" i="27"/>
  <c r="H55" i="27"/>
  <c r="H56" i="27"/>
  <c r="H58" i="27"/>
  <c r="H59" i="27"/>
  <c r="H61" i="27"/>
  <c r="H63" i="27"/>
  <c r="H64" i="27"/>
  <c r="H65" i="27"/>
  <c r="H67" i="27"/>
  <c r="F8" i="27"/>
  <c r="F9" i="27"/>
  <c r="F10" i="27"/>
  <c r="F11" i="27"/>
  <c r="F12" i="27"/>
  <c r="F13" i="27"/>
  <c r="F15" i="27"/>
  <c r="F16" i="27"/>
  <c r="F17" i="27"/>
  <c r="F19" i="27"/>
  <c r="F20" i="27"/>
  <c r="F21" i="27"/>
  <c r="F22" i="27"/>
  <c r="F23" i="27"/>
  <c r="F25" i="27"/>
  <c r="F26" i="27"/>
  <c r="F28" i="27"/>
  <c r="F29" i="27"/>
  <c r="F30" i="27"/>
  <c r="F31" i="27"/>
  <c r="F33" i="27"/>
  <c r="F34" i="27"/>
  <c r="F35" i="27"/>
  <c r="F36" i="27"/>
  <c r="F39" i="27"/>
  <c r="F41" i="27"/>
  <c r="F42" i="27"/>
  <c r="F44" i="27"/>
  <c r="F45" i="27"/>
  <c r="F47" i="27"/>
  <c r="F48" i="27"/>
  <c r="F53" i="27"/>
  <c r="F54" i="27"/>
  <c r="F55" i="27"/>
  <c r="F56" i="27"/>
  <c r="F58" i="27"/>
  <c r="F59" i="27"/>
  <c r="F61" i="27"/>
  <c r="F63" i="27"/>
  <c r="F64" i="27"/>
  <c r="F65" i="27"/>
  <c r="F67" i="27"/>
  <c r="D8" i="27"/>
  <c r="D10" i="27"/>
  <c r="D11" i="27"/>
  <c r="D12" i="27"/>
  <c r="D13" i="27"/>
  <c r="D15" i="27"/>
  <c r="D16" i="27"/>
  <c r="D17" i="27"/>
  <c r="D19" i="27"/>
  <c r="D20" i="27"/>
  <c r="D21" i="27"/>
  <c r="D22" i="27"/>
  <c r="D23" i="27"/>
  <c r="D25" i="27"/>
  <c r="D26" i="27"/>
  <c r="D28" i="27"/>
  <c r="D29" i="27"/>
  <c r="D30" i="27"/>
  <c r="D31" i="27"/>
  <c r="D33" i="27"/>
  <c r="D34" i="27"/>
  <c r="D35" i="27"/>
  <c r="D36" i="27"/>
  <c r="D39" i="27"/>
  <c r="D41" i="27"/>
  <c r="D42" i="27"/>
  <c r="D44" i="27"/>
  <c r="D45" i="27"/>
  <c r="D47" i="27"/>
  <c r="D48" i="27"/>
  <c r="D53" i="27"/>
  <c r="D54" i="27"/>
  <c r="D55" i="27"/>
  <c r="D56" i="27"/>
  <c r="D58" i="27"/>
  <c r="D59" i="27"/>
  <c r="D61" i="27"/>
  <c r="D63" i="27"/>
  <c r="D64" i="27"/>
  <c r="D65" i="27"/>
  <c r="D67" i="27"/>
  <c r="I24" i="27" l="1"/>
  <c r="J24" i="27" s="1"/>
  <c r="I32" i="27"/>
  <c r="J32" i="27" s="1"/>
  <c r="I40" i="27"/>
  <c r="J40" i="27" s="1"/>
  <c r="I46" i="27"/>
  <c r="J46" i="27" s="1"/>
  <c r="I52" i="27"/>
  <c r="J52" i="27" s="1"/>
  <c r="I57" i="27"/>
  <c r="J57" i="27" s="1"/>
  <c r="I62" i="27"/>
  <c r="J62" i="27" s="1"/>
  <c r="I66" i="27"/>
  <c r="J66" i="27" s="1"/>
  <c r="E66" i="27"/>
  <c r="E62" i="27"/>
  <c r="E57" i="27"/>
  <c r="E52" i="27"/>
  <c r="E46" i="27"/>
  <c r="E40" i="27"/>
  <c r="E32" i="27"/>
  <c r="E24" i="27"/>
  <c r="I6" i="27" l="1"/>
  <c r="J6" i="27" s="1"/>
  <c r="E6" i="27"/>
  <c r="H66" i="27"/>
  <c r="H32" i="27"/>
  <c r="H52" i="27"/>
  <c r="H37" i="27"/>
  <c r="H57" i="27"/>
  <c r="H40" i="27"/>
  <c r="H62" i="27"/>
  <c r="H46" i="27"/>
  <c r="H24" i="27"/>
  <c r="F18" i="27"/>
  <c r="H7" i="27"/>
  <c r="F24" i="27"/>
  <c r="F57" i="27"/>
  <c r="F37" i="27"/>
  <c r="F66" i="27"/>
  <c r="H18" i="27"/>
  <c r="F40" i="27"/>
  <c r="F52" i="27"/>
  <c r="F7" i="27"/>
  <c r="F46" i="27"/>
  <c r="F32" i="27"/>
  <c r="F62" i="27"/>
  <c r="F68" i="27" l="1"/>
  <c r="F6" i="27"/>
  <c r="H6" i="27"/>
  <c r="C66" i="27"/>
  <c r="D66" i="27" s="1"/>
  <c r="C62" i="27"/>
  <c r="D62" i="27" s="1"/>
  <c r="C57" i="27"/>
  <c r="D57" i="27" s="1"/>
  <c r="C52" i="27"/>
  <c r="D52" i="27" s="1"/>
  <c r="C46" i="27"/>
  <c r="D46" i="27" s="1"/>
  <c r="C40" i="27"/>
  <c r="D40" i="27" s="1"/>
  <c r="D37" i="27"/>
  <c r="C32" i="27"/>
  <c r="D32" i="27" s="1"/>
  <c r="D18" i="27"/>
  <c r="C6" i="27" l="1"/>
  <c r="D24" i="27"/>
  <c r="D6" i="27" l="1"/>
</calcChain>
</file>

<file path=xl/sharedStrings.xml><?xml version="1.0" encoding="utf-8"?>
<sst xmlns="http://schemas.openxmlformats.org/spreadsheetml/2006/main" count="191" uniqueCount="182">
  <si>
    <t>1300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</si>
  <si>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</si>
  <si>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</si>
  <si>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</si>
  <si>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</si>
  <si>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</si>
  <si>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</si>
  <si>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</si>
  <si>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</si>
  <si>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</si>
  <si>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</si>
  <si>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</si>
  <si>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</si>
  <si>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</si>
  <si>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</si>
  <si>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</si>
  <si>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</si>
  <si>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</si>
  <si>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</si>
  <si>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</si>
  <si>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</si>
  <si>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</si>
  <si>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</si>
  <si>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</si>
  <si>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</si>
  <si>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</si>
  <si>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</si>
  <si>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</si>
  <si>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</si>
  <si>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</si>
  <si>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Периодическая печать и издательства</t>
  </si>
  <si>
    <t>Физическая культура и спорт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</si>
  <si>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</si>
  <si>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</si>
  <si>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</si>
  <si>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</si>
  <si>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</si>
  <si>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Функционирование Президента Российской Федерации</t>
  </si>
  <si>
    <t xml:space="preserve">0100 </t>
  </si>
  <si>
    <t>0102</t>
  </si>
  <si>
    <t>0103</t>
  </si>
  <si>
    <t xml:space="preserve">0104 </t>
  </si>
  <si>
    <t xml:space="preserve"> 0105 </t>
  </si>
  <si>
    <t xml:space="preserve"> 0106 </t>
  </si>
  <si>
    <t>0111</t>
  </si>
  <si>
    <t xml:space="preserve"> 0300 </t>
  </si>
  <si>
    <t xml:space="preserve"> 0302</t>
  </si>
  <si>
    <t xml:space="preserve"> 0309</t>
  </si>
  <si>
    <t xml:space="preserve"> 0310</t>
  </si>
  <si>
    <t xml:space="preserve"> 0314</t>
  </si>
  <si>
    <t xml:space="preserve"> 0400 </t>
  </si>
  <si>
    <t xml:space="preserve"> 0401 </t>
  </si>
  <si>
    <t xml:space="preserve">0405 </t>
  </si>
  <si>
    <t xml:space="preserve"> 0408 </t>
  </si>
  <si>
    <t xml:space="preserve"> 0409 </t>
  </si>
  <si>
    <t xml:space="preserve"> 0410 </t>
  </si>
  <si>
    <t xml:space="preserve"> 0412 </t>
  </si>
  <si>
    <t xml:space="preserve"> 0500 </t>
  </si>
  <si>
    <t xml:space="preserve"> 0501</t>
  </si>
  <si>
    <t xml:space="preserve"> 0502 </t>
  </si>
  <si>
    <t xml:space="preserve"> 0505 </t>
  </si>
  <si>
    <t xml:space="preserve"> 0600 </t>
  </si>
  <si>
    <t xml:space="preserve"> 0605 </t>
  </si>
  <si>
    <t xml:space="preserve">0700 </t>
  </si>
  <si>
    <t xml:space="preserve"> 0701 </t>
  </si>
  <si>
    <t xml:space="preserve">0702 </t>
  </si>
  <si>
    <t xml:space="preserve"> 0707 </t>
  </si>
  <si>
    <t xml:space="preserve"> 0709 </t>
  </si>
  <si>
    <t xml:space="preserve"> 0800 </t>
  </si>
  <si>
    <t xml:space="preserve">0801 </t>
  </si>
  <si>
    <t xml:space="preserve"> 1000</t>
  </si>
  <si>
    <t xml:space="preserve"> 1001 </t>
  </si>
  <si>
    <t xml:space="preserve"> 1003 </t>
  </si>
  <si>
    <t xml:space="preserve"> 1004 </t>
  </si>
  <si>
    <t xml:space="preserve"> 1006 </t>
  </si>
  <si>
    <t xml:space="preserve"> 1100 </t>
  </si>
  <si>
    <t xml:space="preserve"> 1101 </t>
  </si>
  <si>
    <t xml:space="preserve"> 1102 </t>
  </si>
  <si>
    <t xml:space="preserve"> 1105 </t>
  </si>
  <si>
    <t>0204</t>
  </si>
  <si>
    <t>Мобилизационная подготовка экономики</t>
  </si>
  <si>
    <t>0101</t>
  </si>
  <si>
    <t>0113</t>
  </si>
  <si>
    <t>Дорожное хозяйство (дорожные фонды)</t>
  </si>
  <si>
    <t xml:space="preserve">Культура, кинематография </t>
  </si>
  <si>
    <t>0804</t>
  </si>
  <si>
    <t xml:space="preserve">Другие вопросы в области культуры, кинематографии 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</si>
  <si>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</si>
  <si>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</si>
  <si>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</si>
  <si>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</si>
  <si>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1200</t>
  </si>
  <si>
    <t>1201</t>
  </si>
  <si>
    <t>1202</t>
  </si>
  <si>
    <t>Другие вопросы в области средств массовой информации</t>
  </si>
  <si>
    <t>1204</t>
  </si>
  <si>
    <t>Обслуживание государственного внутреннего и муниципального долга</t>
  </si>
  <si>
    <t>1301</t>
  </si>
  <si>
    <t>0304</t>
  </si>
  <si>
    <t>Органы юстиции</t>
  </si>
  <si>
    <t>2</t>
  </si>
  <si>
    <t>1</t>
  </si>
  <si>
    <t>Телевидение и радиовещание</t>
  </si>
  <si>
    <t>Наименование показателя</t>
  </si>
  <si>
    <t>Защита населения и территории от чрезвычайных ситуаций природного и техногенного характера, гражданская оборона</t>
  </si>
  <si>
    <t>0503</t>
  </si>
  <si>
    <t>Благоустройство</t>
  </si>
  <si>
    <t>РАСХОДЫ</t>
  </si>
  <si>
    <t>Код</t>
  </si>
  <si>
    <t>Результат (Дефицит/ Профицит)</t>
  </si>
  <si>
    <t>(тыс.рублей)</t>
  </si>
  <si>
    <t>0602</t>
  </si>
  <si>
    <t>Сбор, удаление отходов и очистка сточных вод</t>
  </si>
  <si>
    <t>0703</t>
  </si>
  <si>
    <t>Дополнительное образование детей</t>
  </si>
  <si>
    <t xml:space="preserve">Молодежная политика </t>
  </si>
  <si>
    <t>Здравоохранение</t>
  </si>
  <si>
    <t>Другие вопросы в области здравоохранения</t>
  </si>
  <si>
    <t>0900</t>
  </si>
  <si>
    <t>0909</t>
  </si>
  <si>
    <t>Изменения в решение                                     Думы(+/-)</t>
  </si>
  <si>
    <t>Источники доходов</t>
  </si>
  <si>
    <t>Изменения (+/-)</t>
  </si>
  <si>
    <t>НАЛОГОВЫЕ И НЕНАЛОГОВЫЕ ДОХОДЫ</t>
  </si>
  <si>
    <t>НАЛОГОВЫЕ ДОХОДЫ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</si>
  <si>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</si>
  <si>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</si>
  <si>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</si>
  <si>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</si>
  <si>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</si>
  <si>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</si>
  <si>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</si>
  <si>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</si>
  <si>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</si>
  <si>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</si>
  <si>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</si>
  <si>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НЕНАЛОГОВЫЕ ДОХОДЫ</t>
  </si>
  <si>
    <t xml:space="preserve">Доходы от использования имущества, находящегося в государственной и муниципальной собственности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</si>
  <si>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</si>
  <si>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перечисления части прибыли государственных и муниципальных унитарных предприятий, остающиеся после уплаты налогов и обязательных платежей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</si>
  <si>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</si>
  <si>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</si>
  <si>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</si>
  <si>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</si>
  <si>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</si>
  <si>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</si>
  <si>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</si>
  <si>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</si>
  <si>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</si>
  <si>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Федерациии 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</si>
  <si>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</si>
  <si>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</si>
  <si>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</si>
  <si>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</si>
  <si>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Изменение объема безвозмездных поступлений из окружного бюджета в соответствии со ст.217,232 БК РФ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</si>
  <si>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</si>
  <si>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 от продажи земельных участков, находящихся в государственной и муниципальной собственности
</t>
  </si>
  <si>
    <t>Лесное хозяйство</t>
  </si>
  <si>
    <t>0407</t>
  </si>
  <si>
    <t xml:space="preserve">Доходы от оказания платных услуг и компенсации затрат государства 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</si>
  <si>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</si>
  <si>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0107</t>
  </si>
  <si>
    <t>Обеспечение проведения выборов и референдумов</t>
  </si>
  <si>
    <t>0907</t>
  </si>
  <si>
    <t>Санитарно-эпидемиологическое благополучие</t>
  </si>
  <si>
    <t>Транспортный налог</t>
  </si>
  <si>
    <t>Первоначально утверждено решением Думы от 11.12.2020 № 24</t>
  </si>
  <si>
    <t>Утверждено решением Думы от 29.04.2021 № 61</t>
  </si>
  <si>
    <t>Утверждено решением Думы от 24.06.2021 № 79</t>
  </si>
  <si>
    <t>Утверждено решением Думы от 28.10.2021 № 106</t>
  </si>
  <si>
    <t>Утверждено решением Думы от 23.12.2021 № 119</t>
  </si>
  <si>
    <t>Задолженность и перерасчеты по отменым налогам, сборам и иным обязательным платежам</t>
  </si>
  <si>
    <t>Прочие неналоговые доходы</t>
  </si>
  <si>
    <t>Уточненный бюджет на 2021 год (на 31.12.2021)</t>
  </si>
  <si>
    <t>1103</t>
  </si>
  <si>
    <t>Первоначально утверждено Решением Думы  от 11.12.2020                  № 24</t>
  </si>
  <si>
    <t>Утверждено Решением Думы  от 29.04.2021                  № 61</t>
  </si>
  <si>
    <t>Утверждено Решением Думы  от 24.06.2021                 № 79</t>
  </si>
  <si>
    <t>Утверждено Решением Думы  от 28.10.2021                  № 106</t>
  </si>
  <si>
    <t>Утверждено Решением Думы  от 2.12.2021                  № 119</t>
  </si>
  <si>
    <t>Сведения о внесенных изменениях в решение Думы города Радужный от 11.12.2020 № 24 "О бюджете города Радужный на 2021 год и на плановый период 2022 и 2023 годов" за 2021 год</t>
  </si>
  <si>
    <t>Плановые назначения по доходам согласно отчета на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</si>
</sst>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#,##0.00;[Red]\-#,##0.00;0.00"/>
    <numFmt numFmtId="167" formatCode="#,##0.00_р_."/>
  </numFmts>
  <fonts count="1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9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164" fontId="11" fillId="0" borderId="0" applyFont="0" applyFill="0" applyBorder="0" applyAlignment="0" applyProtection="0"/>
    <xf numFmtId="0" fontId="3" fillId="0" borderId="0"/>
    <xf numFmtId="0" fontId="2" fillId="0" borderId="0"/>
    <xf numFmtId="0" fontId="11" fillId="0" borderId="0">
      <alignment wrapText="1"/>
    </xf>
    <xf numFmtId="49" fontId="11" fillId="0" borderId="2">
      <alignment horizontal="left" vertical="top" wrapText="1"/>
    </xf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5" fillId="0" borderId="0"/>
    <xf numFmtId="0" fontId="1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1" fillId="0" borderId="0"/>
    <xf numFmtId="0" fontId="5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1" fillId="0" borderId="0"/>
    <xf numFmtId="0" fontId="5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3" fillId="0" borderId="0"/>
    <xf numFmtId="0" fontId="1" fillId="0" borderId="0"/>
    <xf numFmtId="0" fontId="1" fillId="0" borderId="0"/>
    <xf numFmtId="0" fontId="5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3" fillId="0" borderId="0"/>
    <xf numFmtId="0" fontId="1" fillId="0" borderId="0"/>
    <xf numFmtId="0" fontId="1" fillId="0" borderId="0"/>
    <xf numFmtId="0" fontId="5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5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</cellStyleXfs>
  <cellXfs count="100">
    <xf numFmtId="0" fontId="0" fillId="0" borderId="0" xfId="0"/>
    <xf numFmtId="0" fontId="7" fillId="0" borderId="0" xfId="590" applyFont="1"/>
    <xf numFmtId="0" fontId="7" fillId="0" borderId="0" xfId="590" applyFont="1" applyAlignment="1">
      <alignment horizontal="right"/>
    </xf>
    <xf numFmtId="0" fontId="12" fillId="0" borderId="1" xfId="590" applyFont="1" applyBorder="1" applyAlignment="1">
      <alignment horizontal="center" vertical="center"/>
    </xf>
    <xf numFmtId="0" fontId="8" fillId="0" borderId="1" xfId="191" applyFont="1" applyBorder="1" applyAlignment="1">
      <alignment horizontal="center" vertical="center" wrapText="1"/>
    </xf>
    <xf numFmtId="0" fontId="8" fillId="0" borderId="1" xfId="590" applyFont="1" applyBorder="1" applyAlignment="1">
      <alignment horizontal="center"/>
    </xf>
    <xf numFmtId="4" fontId="7" fillId="0" borderId="1" xfId="590" applyNumberFormat="1" applyFont="1" applyBorder="1"/>
    <xf numFmtId="4" fontId="8" fillId="0" borderId="1" xfId="590" applyNumberFormat="1" applyFont="1" applyBorder="1"/>
    <xf numFmtId="0" fontId="7" fillId="0" borderId="1" xfId="590" applyFont="1" applyBorder="1" applyAlignment="1">
      <alignment wrapText="1"/>
    </xf>
    <xf numFmtId="4" fontId="8" fillId="2" borderId="1" xfId="590" applyNumberFormat="1" applyFont="1" applyFill="1" applyBorder="1"/>
    <xf numFmtId="0" fontId="7" fillId="2" borderId="1" xfId="590" applyFont="1" applyFill="1" applyBorder="1" applyAlignment="1">
      <alignment horizontal="left" wrapText="1"/>
    </xf>
    <xf numFmtId="4" fontId="7" fillId="2" borderId="1" xfId="590" applyNumberFormat="1" applyFont="1" applyFill="1" applyBorder="1"/>
    <xf numFmtId="0" fontId="8" fillId="0" borderId="1" xfId="590" applyFont="1" applyBorder="1" applyAlignment="1">
      <alignment wrapText="1"/>
    </xf>
    <xf numFmtId="0" fontId="8" fillId="2" borderId="1" xfId="590" applyFont="1" applyFill="1" applyBorder="1" applyAlignment="1">
      <alignment wrapText="1"/>
    </xf>
    <xf numFmtId="0" fontId="7" fillId="3" borderId="1" xfId="590" applyFont="1" applyFill="1" applyBorder="1" applyAlignment="1">
      <alignment wrapText="1"/>
    </xf>
    <xf numFmtId="0" fontId="7" fillId="0" borderId="0" xfId="590" applyFont="1" applyAlignment="1">
      <alignment wrapText="1"/>
    </xf>
    <xf numFmtId="4" fontId="8" fillId="3" borderId="1" xfId="590" applyNumberFormat="1" applyFont="1" applyFill="1" applyBorder="1" applyAlignment="1">
      <alignment horizontal="right"/>
    </xf>
    <xf numFmtId="0" fontId="8" fillId="3" borderId="1" xfId="590" applyFont="1" applyFill="1" applyBorder="1" applyAlignment="1">
      <alignment horizontal="center" wrapText="1"/>
    </xf>
    <xf numFmtId="0" fontId="7" fillId="3" borderId="0" xfId="590" applyFont="1" applyFill="1"/>
    <xf numFmtId="0" fontId="8" fillId="3" borderId="1" xfId="590" applyFont="1" applyFill="1" applyBorder="1" applyAlignment="1">
      <alignment horizontal="center"/>
    </xf>
    <xf numFmtId="4" fontId="8" fillId="3" borderId="1" xfId="590" applyNumberFormat="1" applyFont="1" applyFill="1" applyBorder="1"/>
    <xf numFmtId="0" fontId="8" fillId="3" borderId="1" xfId="590" applyFont="1" applyFill="1" applyBorder="1"/>
    <xf numFmtId="4" fontId="7" fillId="3" borderId="1" xfId="590" applyNumberFormat="1" applyFont="1" applyFill="1" applyBorder="1"/>
    <xf numFmtId="2" fontId="8" fillId="3" borderId="1" xfId="590" applyNumberFormat="1" applyFont="1" applyFill="1" applyBorder="1" applyAlignment="1">
      <alignment wrapText="1"/>
    </xf>
    <xf numFmtId="0" fontId="7" fillId="3" borderId="1" xfId="590" applyFont="1" applyFill="1" applyBorder="1"/>
    <xf numFmtId="0" fontId="8" fillId="3" borderId="1" xfId="590" applyFont="1" applyFill="1" applyBorder="1" applyAlignment="1">
      <alignment horizontal="left" wrapText="1"/>
    </xf>
    <xf numFmtId="0" fontId="8" fillId="3" borderId="1" xfId="590" applyFont="1" applyFill="1" applyBorder="1" applyAlignment="1">
      <alignment wrapText="1"/>
    </xf>
    <xf numFmtId="166" fontId="7" fillId="0" borderId="1" xfId="25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0" fontId="9" fillId="0" borderId="0" xfId="0" applyFont="1" applyFill="1" applyAlignment="1">
      <alignment horizontal="right" wrapText="1"/>
    </xf>
    <xf numFmtId="167" fontId="8" fillId="0" borderId="1" xfId="53" applyNumberFormat="1" applyFont="1" applyFill="1" applyBorder="1" applyAlignment="1">
      <alignment horizontal="center" vertical="center"/>
    </xf>
    <xf numFmtId="167" fontId="7" fillId="0" borderId="1" xfId="53" applyNumberFormat="1" applyFont="1" applyFill="1" applyBorder="1" applyAlignment="1">
      <alignment horizontal="center" vertical="center"/>
    </xf>
    <xf numFmtId="166" fontId="7" fillId="0" borderId="1" xfId="25" applyNumberFormat="1" applyFont="1" applyFill="1" applyBorder="1" applyAlignment="1" applyProtection="1">
      <alignment horizontal="center" vertical="center" wrapText="1"/>
      <protection hidden="1"/>
    </xf>
    <xf numFmtId="166" fontId="7" fillId="0" borderId="1" xfId="50" applyNumberFormat="1" applyFont="1" applyFill="1" applyBorder="1" applyAlignment="1" applyProtection="1">
      <alignment horizontal="center" vertical="center" wrapText="1"/>
      <protection hidden="1"/>
    </xf>
    <xf numFmtId="166" fontId="7" fillId="0" borderId="1" xfId="162" applyNumberFormat="1" applyFont="1" applyFill="1" applyBorder="1" applyAlignment="1" applyProtection="1">
      <alignment horizontal="center" vertical="center" wrapText="1"/>
      <protection hidden="1"/>
    </xf>
    <xf numFmtId="166" fontId="14" fillId="0" borderId="1" xfId="579" applyNumberFormat="1" applyFont="1" applyFill="1" applyBorder="1" applyAlignment="1" applyProtection="1">
      <alignment horizontal="center" vertical="center" wrapText="1"/>
      <protection hidden="1"/>
    </xf>
    <xf numFmtId="167" fontId="7" fillId="0" borderId="1" xfId="32" applyNumberFormat="1" applyFont="1" applyFill="1" applyBorder="1" applyAlignment="1" applyProtection="1">
      <alignment horizontal="center" vertical="center" wrapText="1"/>
      <protection hidden="1"/>
    </xf>
    <xf numFmtId="166" fontId="14" fillId="0" borderId="1" xfId="530" applyNumberFormat="1" applyFont="1" applyFill="1" applyBorder="1" applyAlignment="1" applyProtection="1">
      <alignment horizontal="center" vertical="center" wrapText="1"/>
      <protection hidden="1"/>
    </xf>
    <xf numFmtId="166" fontId="14" fillId="0" borderId="1" xfId="445" applyNumberFormat="1" applyFont="1" applyFill="1" applyBorder="1" applyAlignment="1" applyProtection="1">
      <alignment horizontal="center" vertical="center" wrapText="1"/>
      <protection hidden="1"/>
    </xf>
    <xf numFmtId="166" fontId="14" fillId="0" borderId="1" xfId="572" applyNumberFormat="1" applyFont="1" applyFill="1" applyBorder="1" applyAlignment="1" applyProtection="1">
      <alignment horizontal="center" vertical="center" wrapText="1"/>
      <protection hidden="1"/>
    </xf>
    <xf numFmtId="166" fontId="14" fillId="0" borderId="1" xfId="580" applyNumberFormat="1" applyFont="1" applyFill="1" applyBorder="1" applyAlignment="1" applyProtection="1">
      <alignment horizontal="center" vertical="center" wrapText="1"/>
      <protection hidden="1"/>
    </xf>
    <xf numFmtId="166" fontId="14" fillId="0" borderId="1" xfId="581" applyNumberFormat="1" applyFont="1" applyFill="1" applyBorder="1" applyAlignment="1" applyProtection="1">
      <alignment horizontal="center" vertical="center" wrapText="1"/>
      <protection hidden="1"/>
    </xf>
    <xf numFmtId="166" fontId="14" fillId="0" borderId="1" xfId="582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25" applyNumberFormat="1" applyFont="1" applyFill="1" applyBorder="1" applyAlignment="1" applyProtection="1">
      <alignment horizontal="center" vertical="center"/>
      <protection hidden="1"/>
    </xf>
    <xf numFmtId="166" fontId="14" fillId="0" borderId="1" xfId="583" applyNumberFormat="1" applyFont="1" applyFill="1" applyBorder="1" applyAlignment="1" applyProtection="1">
      <alignment horizontal="center" vertical="center" wrapText="1"/>
      <protection hidden="1"/>
    </xf>
    <xf numFmtId="166" fontId="14" fillId="0" borderId="1" xfId="584" applyNumberFormat="1" applyFont="1" applyFill="1" applyBorder="1" applyAlignment="1" applyProtection="1">
      <alignment horizontal="center" vertical="center" wrapText="1"/>
      <protection hidden="1"/>
    </xf>
    <xf numFmtId="166" fontId="14" fillId="0" borderId="1" xfId="587" applyNumberFormat="1" applyFont="1" applyFill="1" applyBorder="1" applyAlignment="1" applyProtection="1">
      <alignment horizontal="center" vertical="center" wrapText="1"/>
      <protection hidden="1"/>
    </xf>
    <xf numFmtId="166" fontId="14" fillId="0" borderId="1" xfId="588" applyNumberFormat="1" applyFont="1" applyFill="1" applyBorder="1" applyAlignment="1" applyProtection="1">
      <alignment horizontal="center" vertical="center" wrapText="1"/>
      <protection hidden="1"/>
    </xf>
    <xf numFmtId="166" fontId="14" fillId="0" borderId="1" xfId="589" applyNumberFormat="1" applyFont="1" applyFill="1" applyBorder="1" applyAlignment="1" applyProtection="1">
      <alignment horizontal="center" vertical="center" wrapText="1"/>
      <protection hidden="1"/>
    </xf>
    <xf numFmtId="165" fontId="7" fillId="0" borderId="0" xfId="0" applyNumberFormat="1" applyFont="1" applyFill="1"/>
    <xf numFmtId="0" fontId="9" fillId="0" borderId="0" xfId="0" applyFont="1" applyFill="1"/>
    <xf numFmtId="4" fontId="7" fillId="0" borderId="0" xfId="0" applyNumberFormat="1" applyFont="1" applyFill="1"/>
    <xf numFmtId="49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167" fontId="8" fillId="0" borderId="8" xfId="53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167" fontId="7" fillId="0" borderId="8" xfId="53" applyNumberFormat="1" applyFont="1" applyFill="1" applyBorder="1" applyAlignment="1">
      <alignment horizontal="center" vertical="center"/>
    </xf>
    <xf numFmtId="166" fontId="14" fillId="0" borderId="8" xfId="579" applyNumberFormat="1" applyFont="1" applyFill="1" applyBorder="1" applyAlignment="1" applyProtection="1">
      <alignment horizontal="center" vertical="center" wrapText="1"/>
      <protection hidden="1"/>
    </xf>
    <xf numFmtId="166" fontId="14" fillId="0" borderId="8" xfId="530" applyNumberFormat="1" applyFont="1" applyFill="1" applyBorder="1" applyAlignment="1" applyProtection="1">
      <alignment horizontal="center" vertical="center" wrapText="1"/>
      <protection hidden="1"/>
    </xf>
    <xf numFmtId="166" fontId="14" fillId="0" borderId="8" xfId="445" applyNumberFormat="1" applyFont="1" applyFill="1" applyBorder="1" applyAlignment="1" applyProtection="1">
      <alignment horizontal="center" vertical="center" wrapText="1"/>
      <protection hidden="1"/>
    </xf>
    <xf numFmtId="166" fontId="14" fillId="0" borderId="8" xfId="572" applyNumberFormat="1" applyFont="1" applyFill="1" applyBorder="1" applyAlignment="1" applyProtection="1">
      <alignment horizontal="center" vertical="center" wrapText="1"/>
      <protection hidden="1"/>
    </xf>
    <xf numFmtId="166" fontId="14" fillId="0" borderId="8" xfId="580" applyNumberFormat="1" applyFont="1" applyFill="1" applyBorder="1" applyAlignment="1" applyProtection="1">
      <alignment horizontal="center" vertical="center" wrapText="1"/>
      <protection hidden="1"/>
    </xf>
    <xf numFmtId="166" fontId="14" fillId="0" borderId="8" xfId="581" applyNumberFormat="1" applyFont="1" applyFill="1" applyBorder="1" applyAlignment="1" applyProtection="1">
      <alignment horizontal="center" vertical="center" wrapText="1"/>
      <protection hidden="1"/>
    </xf>
    <xf numFmtId="166" fontId="14" fillId="0" borderId="8" xfId="582" applyNumberFormat="1" applyFont="1" applyFill="1" applyBorder="1" applyAlignment="1" applyProtection="1">
      <alignment horizontal="center" vertical="center" wrapText="1"/>
      <protection hidden="1"/>
    </xf>
    <xf numFmtId="166" fontId="8" fillId="0" borderId="8" xfId="25" applyNumberFormat="1" applyFont="1" applyFill="1" applyBorder="1" applyAlignment="1" applyProtection="1">
      <alignment horizontal="center" vertical="center"/>
      <protection hidden="1"/>
    </xf>
    <xf numFmtId="166" fontId="7" fillId="0" borderId="8" xfId="25" applyNumberFormat="1" applyFont="1" applyFill="1" applyBorder="1" applyAlignment="1" applyProtection="1">
      <alignment horizontal="center" vertical="center"/>
      <protection hidden="1"/>
    </xf>
    <xf numFmtId="166" fontId="14" fillId="0" borderId="8" xfId="583" applyNumberFormat="1" applyFont="1" applyFill="1" applyBorder="1" applyAlignment="1" applyProtection="1">
      <alignment horizontal="center" vertical="center" wrapText="1"/>
      <protection hidden="1"/>
    </xf>
    <xf numFmtId="166" fontId="14" fillId="0" borderId="8" xfId="584" applyNumberFormat="1" applyFont="1" applyFill="1" applyBorder="1" applyAlignment="1" applyProtection="1">
      <alignment horizontal="center" vertical="center" wrapText="1"/>
      <protection hidden="1"/>
    </xf>
    <xf numFmtId="166" fontId="14" fillId="0" borderId="8" xfId="587" applyNumberFormat="1" applyFont="1" applyFill="1" applyBorder="1" applyAlignment="1" applyProtection="1">
      <alignment horizontal="center" vertical="center" wrapText="1"/>
      <protection hidden="1"/>
    </xf>
    <xf numFmtId="166" fontId="14" fillId="0" borderId="8" xfId="588" applyNumberFormat="1" applyFont="1" applyFill="1" applyBorder="1" applyAlignment="1" applyProtection="1">
      <alignment horizontal="center" vertical="center" wrapText="1"/>
      <protection hidden="1"/>
    </xf>
    <xf numFmtId="166" fontId="14" fillId="0" borderId="8" xfId="589" applyNumberFormat="1" applyFont="1" applyFill="1" applyBorder="1" applyAlignment="1" applyProtection="1">
      <alignment horizontal="center" vertical="center" wrapText="1"/>
      <protection hidden="1"/>
    </xf>
    <xf numFmtId="0" fontId="8" fillId="0" borderId="9" xfId="0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167" fontId="8" fillId="0" borderId="10" xfId="53" applyNumberFormat="1" applyFont="1" applyFill="1" applyBorder="1" applyAlignment="1">
      <alignment horizontal="center" vertical="center"/>
    </xf>
    <xf numFmtId="167" fontId="7" fillId="0" borderId="10" xfId="53" applyNumberFormat="1" applyFont="1" applyFill="1" applyBorder="1" applyAlignment="1">
      <alignment horizontal="center" vertical="center"/>
    </xf>
    <xf numFmtId="167" fontId="8" fillId="0" borderId="11" xfId="53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167" fontId="8" fillId="0" borderId="13" xfId="53" applyNumberFormat="1" applyFont="1" applyFill="1" applyBorder="1" applyAlignment="1">
      <alignment horizontal="center" vertical="center" wrapText="1"/>
    </xf>
    <xf numFmtId="167" fontId="8" fillId="0" borderId="14" xfId="53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5" fillId="0" borderId="0" xfId="191" applyFont="1" applyAlignment="1">
      <alignment horizontal="center" vertical="center" wrapText="1"/>
    </xf>
    <xf numFmtId="0" fontId="7" fillId="0" borderId="3" xfId="17" applyFont="1" applyBorder="1" applyAlignment="1" applyProtection="1">
      <alignment horizontal="right"/>
      <protection hidden="1"/>
    </xf>
    <xf numFmtId="0" fontId="7" fillId="0" borderId="18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592">
    <cellStyle name="Normal" xfId="52" xr:uid="{00000000-0005-0000-0000-000000000000}"/>
    <cellStyle name="Обычный" xfId="0" builtinId="0"/>
    <cellStyle name="Обычный 10" xfId="1" xr:uid="{00000000-0005-0000-0000-000002000000}"/>
    <cellStyle name="Обычный 11" xfId="2" xr:uid="{00000000-0005-0000-0000-000003000000}"/>
    <cellStyle name="Обычный 12" xfId="3" xr:uid="{00000000-0005-0000-0000-000004000000}"/>
    <cellStyle name="Обычный 12 10" xfId="540" xr:uid="{00000000-0005-0000-0000-000005000000}"/>
    <cellStyle name="Обычный 12 11" xfId="554" xr:uid="{00000000-0005-0000-0000-000006000000}"/>
    <cellStyle name="Обычный 12 12" xfId="566" xr:uid="{00000000-0005-0000-0000-000007000000}"/>
    <cellStyle name="Обычный 12 13" xfId="575" xr:uid="{00000000-0005-0000-0000-000008000000}"/>
    <cellStyle name="Обычный 12 2" xfId="58" xr:uid="{00000000-0005-0000-0000-000009000000}"/>
    <cellStyle name="Обычный 12 3" xfId="232" xr:uid="{00000000-0005-0000-0000-00000A000000}"/>
    <cellStyle name="Обычный 12 4" xfId="422" xr:uid="{00000000-0005-0000-0000-00000B000000}"/>
    <cellStyle name="Обычный 12 5" xfId="448" xr:uid="{00000000-0005-0000-0000-00000C000000}"/>
    <cellStyle name="Обычный 12 6" xfId="469" xr:uid="{00000000-0005-0000-0000-00000D000000}"/>
    <cellStyle name="Обычный 12 7" xfId="490" xr:uid="{00000000-0005-0000-0000-00000E000000}"/>
    <cellStyle name="Обычный 12 8" xfId="508" xr:uid="{00000000-0005-0000-0000-00000F000000}"/>
    <cellStyle name="Обычный 12 9" xfId="525" xr:uid="{00000000-0005-0000-0000-000010000000}"/>
    <cellStyle name="Обычный 13" xfId="4" xr:uid="{00000000-0005-0000-0000-000011000000}"/>
    <cellStyle name="Обычный 14" xfId="5" xr:uid="{00000000-0005-0000-0000-000012000000}"/>
    <cellStyle name="Обычный 15" xfId="6" xr:uid="{00000000-0005-0000-0000-000013000000}"/>
    <cellStyle name="Обычный 16" xfId="7" xr:uid="{00000000-0005-0000-0000-000014000000}"/>
    <cellStyle name="Обычный 17" xfId="8" xr:uid="{00000000-0005-0000-0000-000015000000}"/>
    <cellStyle name="Обычный 18" xfId="30" xr:uid="{00000000-0005-0000-0000-000016000000}"/>
    <cellStyle name="Обычный 19" xfId="54" xr:uid="{00000000-0005-0000-0000-000017000000}"/>
    <cellStyle name="Обычный 2" xfId="9" xr:uid="{00000000-0005-0000-0000-000018000000}"/>
    <cellStyle name="Обычный 2 10" xfId="25" xr:uid="{00000000-0005-0000-0000-000019000000}"/>
    <cellStyle name="Обычный 2 10 2" xfId="61" xr:uid="{00000000-0005-0000-0000-00001A000000}"/>
    <cellStyle name="Обычный 2 10 3" xfId="62" xr:uid="{00000000-0005-0000-0000-00001B000000}"/>
    <cellStyle name="Обычный 2 11" xfId="26" xr:uid="{00000000-0005-0000-0000-00001C000000}"/>
    <cellStyle name="Обычный 2 11 2" xfId="64" xr:uid="{00000000-0005-0000-0000-00001D000000}"/>
    <cellStyle name="Обычный 2 12" xfId="27" xr:uid="{00000000-0005-0000-0000-00001E000000}"/>
    <cellStyle name="Обычный 2 12 2" xfId="65" xr:uid="{00000000-0005-0000-0000-00001F000000}"/>
    <cellStyle name="Обычный 2 12 2 2" xfId="66" xr:uid="{00000000-0005-0000-0000-000020000000}"/>
    <cellStyle name="Обычный 2 12 3" xfId="67" xr:uid="{00000000-0005-0000-0000-000021000000}"/>
    <cellStyle name="Обычный 2 13" xfId="28" xr:uid="{00000000-0005-0000-0000-000022000000}"/>
    <cellStyle name="Обычный 2 13 2" xfId="69" xr:uid="{00000000-0005-0000-0000-000023000000}"/>
    <cellStyle name="Обычный 2 14" xfId="29" xr:uid="{00000000-0005-0000-0000-000024000000}"/>
    <cellStyle name="Обычный 2 14 2" xfId="71" xr:uid="{00000000-0005-0000-0000-000025000000}"/>
    <cellStyle name="Обычный 2 14 2 2" xfId="72" xr:uid="{00000000-0005-0000-0000-000026000000}"/>
    <cellStyle name="Обычный 2 14 3" xfId="73" xr:uid="{00000000-0005-0000-0000-000027000000}"/>
    <cellStyle name="Обычный 2 14 4" xfId="74" xr:uid="{00000000-0005-0000-0000-000028000000}"/>
    <cellStyle name="Обычный 2 15" xfId="31" xr:uid="{00000000-0005-0000-0000-000029000000}"/>
    <cellStyle name="Обычный 2 15 10" xfId="515" xr:uid="{00000000-0005-0000-0000-00002A000000}"/>
    <cellStyle name="Обычный 2 15 11" xfId="532" xr:uid="{00000000-0005-0000-0000-00002B000000}"/>
    <cellStyle name="Обычный 2 15 12" xfId="546" xr:uid="{00000000-0005-0000-0000-00002C000000}"/>
    <cellStyle name="Обычный 2 15 13" xfId="560" xr:uid="{00000000-0005-0000-0000-00002D000000}"/>
    <cellStyle name="Обычный 2 15 14" xfId="571" xr:uid="{00000000-0005-0000-0000-00002E000000}"/>
    <cellStyle name="Обычный 2 15 2" xfId="75" xr:uid="{00000000-0005-0000-0000-00002F000000}"/>
    <cellStyle name="Обычный 2 15 2 2" xfId="77" xr:uid="{00000000-0005-0000-0000-000030000000}"/>
    <cellStyle name="Обычный 2 15 2 3" xfId="78" xr:uid="{00000000-0005-0000-0000-000031000000}"/>
    <cellStyle name="Обычный 2 15 3" xfId="79" xr:uid="{00000000-0005-0000-0000-000032000000}"/>
    <cellStyle name="Обычный 2 15 4" xfId="128" xr:uid="{00000000-0005-0000-0000-000033000000}"/>
    <cellStyle name="Обычный 2 15 5" xfId="408" xr:uid="{00000000-0005-0000-0000-000034000000}"/>
    <cellStyle name="Обычный 2 15 6" xfId="433" xr:uid="{00000000-0005-0000-0000-000035000000}"/>
    <cellStyle name="Обычный 2 15 7" xfId="457" xr:uid="{00000000-0005-0000-0000-000036000000}"/>
    <cellStyle name="Обычный 2 15 8" xfId="478" xr:uid="{00000000-0005-0000-0000-000037000000}"/>
    <cellStyle name="Обычный 2 15 9" xfId="498" xr:uid="{00000000-0005-0000-0000-000038000000}"/>
    <cellStyle name="Обычный 2 16" xfId="32" xr:uid="{00000000-0005-0000-0000-000039000000}"/>
    <cellStyle name="Обычный 2 16 10" xfId="528" xr:uid="{00000000-0005-0000-0000-00003A000000}"/>
    <cellStyle name="Обычный 2 16 11" xfId="543" xr:uid="{00000000-0005-0000-0000-00003B000000}"/>
    <cellStyle name="Обычный 2 16 12" xfId="557" xr:uid="{00000000-0005-0000-0000-00003C000000}"/>
    <cellStyle name="Обычный 2 16 13" xfId="569" xr:uid="{00000000-0005-0000-0000-00003D000000}"/>
    <cellStyle name="Обычный 2 16 2" xfId="80" xr:uid="{00000000-0005-0000-0000-00003E000000}"/>
    <cellStyle name="Обычный 2 16 3" xfId="104" xr:uid="{00000000-0005-0000-0000-00003F000000}"/>
    <cellStyle name="Обычный 2 16 4" xfId="403" xr:uid="{00000000-0005-0000-0000-000040000000}"/>
    <cellStyle name="Обычный 2 16 5" xfId="428" xr:uid="{00000000-0005-0000-0000-000041000000}"/>
    <cellStyle name="Обычный 2 16 6" xfId="453" xr:uid="{00000000-0005-0000-0000-000042000000}"/>
    <cellStyle name="Обычный 2 16 7" xfId="474" xr:uid="{00000000-0005-0000-0000-000043000000}"/>
    <cellStyle name="Обычный 2 16 8" xfId="494" xr:uid="{00000000-0005-0000-0000-000044000000}"/>
    <cellStyle name="Обычный 2 16 9" xfId="511" xr:uid="{00000000-0005-0000-0000-000045000000}"/>
    <cellStyle name="Обычный 2 17" xfId="33" xr:uid="{00000000-0005-0000-0000-000046000000}"/>
    <cellStyle name="Обычный 2 17 10" xfId="426" xr:uid="{00000000-0005-0000-0000-000047000000}"/>
    <cellStyle name="Обычный 2 17 11" xfId="451" xr:uid="{00000000-0005-0000-0000-000048000000}"/>
    <cellStyle name="Обычный 2 17 12" xfId="472" xr:uid="{00000000-0005-0000-0000-000049000000}"/>
    <cellStyle name="Обычный 2 17 13" xfId="492" xr:uid="{00000000-0005-0000-0000-00004A000000}"/>
    <cellStyle name="Обычный 2 17 14" xfId="510" xr:uid="{00000000-0005-0000-0000-00004B000000}"/>
    <cellStyle name="Обычный 2 17 15" xfId="527" xr:uid="{00000000-0005-0000-0000-00004C000000}"/>
    <cellStyle name="Обычный 2 17 16" xfId="542" xr:uid="{00000000-0005-0000-0000-00004D000000}"/>
    <cellStyle name="Обычный 2 17 17" xfId="556" xr:uid="{00000000-0005-0000-0000-00004E000000}"/>
    <cellStyle name="Обычный 2 17 18" xfId="568" xr:uid="{00000000-0005-0000-0000-00004F000000}"/>
    <cellStyle name="Обычный 2 17 2" xfId="82" xr:uid="{00000000-0005-0000-0000-000050000000}"/>
    <cellStyle name="Обычный 2 17 2 2" xfId="84" xr:uid="{00000000-0005-0000-0000-000051000000}"/>
    <cellStyle name="Обычный 2 17 3" xfId="85" xr:uid="{00000000-0005-0000-0000-000052000000}"/>
    <cellStyle name="Обычный 2 17 4" xfId="86" xr:uid="{00000000-0005-0000-0000-000053000000}"/>
    <cellStyle name="Обычный 2 17 5" xfId="87" xr:uid="{00000000-0005-0000-0000-000054000000}"/>
    <cellStyle name="Обычный 2 17 6" xfId="88" xr:uid="{00000000-0005-0000-0000-000055000000}"/>
    <cellStyle name="Обычный 2 17 7" xfId="89" xr:uid="{00000000-0005-0000-0000-000056000000}"/>
    <cellStyle name="Обычный 2 17 8" xfId="91" xr:uid="{00000000-0005-0000-0000-000057000000}"/>
    <cellStyle name="Обычный 2 17 9" xfId="401" xr:uid="{00000000-0005-0000-0000-000058000000}"/>
    <cellStyle name="Обычный 2 18" xfId="34" xr:uid="{00000000-0005-0000-0000-000059000000}"/>
    <cellStyle name="Обычный 2 18 10" xfId="484" xr:uid="{00000000-0005-0000-0000-00005A000000}"/>
    <cellStyle name="Обычный 2 18 11" xfId="503" xr:uid="{00000000-0005-0000-0000-00005B000000}"/>
    <cellStyle name="Обычный 2 18 12" xfId="520" xr:uid="{00000000-0005-0000-0000-00005C000000}"/>
    <cellStyle name="Обычный 2 18 13" xfId="535" xr:uid="{00000000-0005-0000-0000-00005D000000}"/>
    <cellStyle name="Обычный 2 18 14" xfId="549" xr:uid="{00000000-0005-0000-0000-00005E000000}"/>
    <cellStyle name="Обычный 2 18 2" xfId="90" xr:uid="{00000000-0005-0000-0000-00005F000000}"/>
    <cellStyle name="Обычный 2 18 2 2" xfId="92" xr:uid="{00000000-0005-0000-0000-000060000000}"/>
    <cellStyle name="Обычный 2 18 3" xfId="93" xr:uid="{00000000-0005-0000-0000-000061000000}"/>
    <cellStyle name="Обычный 2 18 4" xfId="60" xr:uid="{00000000-0005-0000-0000-000062000000}"/>
    <cellStyle name="Обычный 2 18 5" xfId="393" xr:uid="{00000000-0005-0000-0000-000063000000}"/>
    <cellStyle name="Обычный 2 18 6" xfId="158" xr:uid="{00000000-0005-0000-0000-000064000000}"/>
    <cellStyle name="Обычный 2 18 7" xfId="415" xr:uid="{00000000-0005-0000-0000-000065000000}"/>
    <cellStyle name="Обычный 2 18 8" xfId="440" xr:uid="{00000000-0005-0000-0000-000066000000}"/>
    <cellStyle name="Обычный 2 18 9" xfId="463" xr:uid="{00000000-0005-0000-0000-000067000000}"/>
    <cellStyle name="Обычный 2 19" xfId="35" xr:uid="{00000000-0005-0000-0000-000068000000}"/>
    <cellStyle name="Обычный 2 19 10" xfId="389" xr:uid="{00000000-0005-0000-0000-000069000000}"/>
    <cellStyle name="Обычный 2 19 11" xfId="140" xr:uid="{00000000-0005-0000-0000-00006A000000}"/>
    <cellStyle name="Обычный 2 19 12" xfId="411" xr:uid="{00000000-0005-0000-0000-00006B000000}"/>
    <cellStyle name="Обычный 2 19 13" xfId="436" xr:uid="{00000000-0005-0000-0000-00006C000000}"/>
    <cellStyle name="Обычный 2 19 14" xfId="460" xr:uid="{00000000-0005-0000-0000-00006D000000}"/>
    <cellStyle name="Обычный 2 19 15" xfId="481" xr:uid="{00000000-0005-0000-0000-00006E000000}"/>
    <cellStyle name="Обычный 2 19 16" xfId="500" xr:uid="{00000000-0005-0000-0000-00006F000000}"/>
    <cellStyle name="Обычный 2 19 17" xfId="517" xr:uid="{00000000-0005-0000-0000-000070000000}"/>
    <cellStyle name="Обычный 2 19 18" xfId="533" xr:uid="{00000000-0005-0000-0000-000071000000}"/>
    <cellStyle name="Обычный 2 19 19" xfId="547" xr:uid="{00000000-0005-0000-0000-000072000000}"/>
    <cellStyle name="Обычный 2 19 2" xfId="94" xr:uid="{00000000-0005-0000-0000-000073000000}"/>
    <cellStyle name="Обычный 2 19 2 2" xfId="96" xr:uid="{00000000-0005-0000-0000-000074000000}"/>
    <cellStyle name="Обычный 2 19 3" xfId="97" xr:uid="{00000000-0005-0000-0000-000075000000}"/>
    <cellStyle name="Обычный 2 19 3 2" xfId="98" xr:uid="{00000000-0005-0000-0000-000076000000}"/>
    <cellStyle name="Обычный 2 19 4" xfId="99" xr:uid="{00000000-0005-0000-0000-000077000000}"/>
    <cellStyle name="Обычный 2 19 5" xfId="100" xr:uid="{00000000-0005-0000-0000-000078000000}"/>
    <cellStyle name="Обычный 2 19 6" xfId="101" xr:uid="{00000000-0005-0000-0000-000079000000}"/>
    <cellStyle name="Обычный 2 19 7" xfId="102" xr:uid="{00000000-0005-0000-0000-00007A000000}"/>
    <cellStyle name="Обычный 2 19 8" xfId="103" xr:uid="{00000000-0005-0000-0000-00007B000000}"/>
    <cellStyle name="Обычный 2 19 9" xfId="265" xr:uid="{00000000-0005-0000-0000-00007C000000}"/>
    <cellStyle name="Обычный 2 2" xfId="17" xr:uid="{00000000-0005-0000-0000-00007D000000}"/>
    <cellStyle name="Обычный 2 2 2" xfId="105" xr:uid="{00000000-0005-0000-0000-00007E000000}"/>
    <cellStyle name="Обычный 2 2 2 2" xfId="106" xr:uid="{00000000-0005-0000-0000-00007F000000}"/>
    <cellStyle name="Обычный 2 2 3" xfId="107" xr:uid="{00000000-0005-0000-0000-000080000000}"/>
    <cellStyle name="Обычный 2 2 4" xfId="108" xr:uid="{00000000-0005-0000-0000-000081000000}"/>
    <cellStyle name="Обычный 2 20" xfId="36" xr:uid="{00000000-0005-0000-0000-000082000000}"/>
    <cellStyle name="Обычный 2 20 10" xfId="462" xr:uid="{00000000-0005-0000-0000-000083000000}"/>
    <cellStyle name="Обычный 2 20 11" xfId="483" xr:uid="{00000000-0005-0000-0000-000084000000}"/>
    <cellStyle name="Обычный 2 20 12" xfId="502" xr:uid="{00000000-0005-0000-0000-000085000000}"/>
    <cellStyle name="Обычный 2 20 13" xfId="519" xr:uid="{00000000-0005-0000-0000-000086000000}"/>
    <cellStyle name="Обычный 2 20 2" xfId="109" xr:uid="{00000000-0005-0000-0000-000087000000}"/>
    <cellStyle name="Обычный 2 20 2 2" xfId="111" xr:uid="{00000000-0005-0000-0000-000088000000}"/>
    <cellStyle name="Обычный 2 20 2 3" xfId="112" xr:uid="{00000000-0005-0000-0000-000089000000}"/>
    <cellStyle name="Обычный 2 20 3" xfId="280" xr:uid="{00000000-0005-0000-0000-00008A000000}"/>
    <cellStyle name="Обычный 2 20 4" xfId="376" xr:uid="{00000000-0005-0000-0000-00008B000000}"/>
    <cellStyle name="Обычный 2 20 5" xfId="262" xr:uid="{00000000-0005-0000-0000-00008C000000}"/>
    <cellStyle name="Обычный 2 20 6" xfId="392" xr:uid="{00000000-0005-0000-0000-00008D000000}"/>
    <cellStyle name="Обычный 2 20 7" xfId="154" xr:uid="{00000000-0005-0000-0000-00008E000000}"/>
    <cellStyle name="Обычный 2 20 8" xfId="414" xr:uid="{00000000-0005-0000-0000-00008F000000}"/>
    <cellStyle name="Обычный 2 20 9" xfId="439" xr:uid="{00000000-0005-0000-0000-000090000000}"/>
    <cellStyle name="Обычный 2 21" xfId="37" xr:uid="{00000000-0005-0000-0000-000091000000}"/>
    <cellStyle name="Обычный 2 21 10" xfId="458" xr:uid="{00000000-0005-0000-0000-000092000000}"/>
    <cellStyle name="Обычный 2 21 11" xfId="479" xr:uid="{00000000-0005-0000-0000-000093000000}"/>
    <cellStyle name="Обычный 2 21 12" xfId="499" xr:uid="{00000000-0005-0000-0000-000094000000}"/>
    <cellStyle name="Обычный 2 21 13" xfId="516" xr:uid="{00000000-0005-0000-0000-000095000000}"/>
    <cellStyle name="Обычный 2 21 2" xfId="113" xr:uid="{00000000-0005-0000-0000-000096000000}"/>
    <cellStyle name="Обычный 2 21 3" xfId="284" xr:uid="{00000000-0005-0000-0000-000097000000}"/>
    <cellStyle name="Обычный 2 21 4" xfId="372" xr:uid="{00000000-0005-0000-0000-000098000000}"/>
    <cellStyle name="Обычный 2 21 5" xfId="267" xr:uid="{00000000-0005-0000-0000-000099000000}"/>
    <cellStyle name="Обычный 2 21 6" xfId="387" xr:uid="{00000000-0005-0000-0000-00009A000000}"/>
    <cellStyle name="Обычный 2 21 7" xfId="136" xr:uid="{00000000-0005-0000-0000-00009B000000}"/>
    <cellStyle name="Обычный 2 21 8" xfId="409" xr:uid="{00000000-0005-0000-0000-00009C000000}"/>
    <cellStyle name="Обычный 2 21 9" xfId="434" xr:uid="{00000000-0005-0000-0000-00009D000000}"/>
    <cellStyle name="Обычный 2 22" xfId="38" xr:uid="{00000000-0005-0000-0000-00009E000000}"/>
    <cellStyle name="Обычный 2 22 10" xfId="386" xr:uid="{00000000-0005-0000-0000-00009F000000}"/>
    <cellStyle name="Обычный 2 22 11" xfId="121" xr:uid="{00000000-0005-0000-0000-0000A0000000}"/>
    <cellStyle name="Обычный 2 22 12" xfId="406" xr:uid="{00000000-0005-0000-0000-0000A1000000}"/>
    <cellStyle name="Обычный 2 22 13" xfId="431" xr:uid="{00000000-0005-0000-0000-0000A2000000}"/>
    <cellStyle name="Обычный 2 22 14" xfId="455" xr:uid="{00000000-0005-0000-0000-0000A3000000}"/>
    <cellStyle name="Обычный 2 22 15" xfId="476" xr:uid="{00000000-0005-0000-0000-0000A4000000}"/>
    <cellStyle name="Обычный 2 22 16" xfId="496" xr:uid="{00000000-0005-0000-0000-0000A5000000}"/>
    <cellStyle name="Обычный 2 22 17" xfId="513" xr:uid="{00000000-0005-0000-0000-0000A6000000}"/>
    <cellStyle name="Обычный 2 22 2" xfId="114" xr:uid="{00000000-0005-0000-0000-0000A7000000}"/>
    <cellStyle name="Обычный 2 22 3" xfId="116" xr:uid="{00000000-0005-0000-0000-0000A8000000}"/>
    <cellStyle name="Обычный 2 22 4" xfId="117" xr:uid="{00000000-0005-0000-0000-0000A9000000}"/>
    <cellStyle name="Обычный 2 22 5" xfId="118" xr:uid="{00000000-0005-0000-0000-0000AA000000}"/>
    <cellStyle name="Обычный 2 22 6" xfId="119" xr:uid="{00000000-0005-0000-0000-0000AB000000}"/>
    <cellStyle name="Обычный 2 22 7" xfId="286" xr:uid="{00000000-0005-0000-0000-0000AC000000}"/>
    <cellStyle name="Обычный 2 22 8" xfId="370" xr:uid="{00000000-0005-0000-0000-0000AD000000}"/>
    <cellStyle name="Обычный 2 22 9" xfId="269" xr:uid="{00000000-0005-0000-0000-0000AE000000}"/>
    <cellStyle name="Обычный 2 23" xfId="39" xr:uid="{00000000-0005-0000-0000-0000AF000000}"/>
    <cellStyle name="Обычный 2 23 10" xfId="380" xr:uid="{00000000-0005-0000-0000-0000B0000000}"/>
    <cellStyle name="Обычный 2 23 11" xfId="76" xr:uid="{00000000-0005-0000-0000-0000B1000000}"/>
    <cellStyle name="Обычный 2 23 12" xfId="397" xr:uid="{00000000-0005-0000-0000-0000B2000000}"/>
    <cellStyle name="Обычный 2 23 13" xfId="212" xr:uid="{00000000-0005-0000-0000-0000B3000000}"/>
    <cellStyle name="Обычный 2 23 14" xfId="420" xr:uid="{00000000-0005-0000-0000-0000B4000000}"/>
    <cellStyle name="Обычный 2 23 15" xfId="446" xr:uid="{00000000-0005-0000-0000-0000B5000000}"/>
    <cellStyle name="Обычный 2 23 16" xfId="467" xr:uid="{00000000-0005-0000-0000-0000B6000000}"/>
    <cellStyle name="Обычный 2 23 17" xfId="488" xr:uid="{00000000-0005-0000-0000-0000B7000000}"/>
    <cellStyle name="Обычный 2 23 2" xfId="120" xr:uid="{00000000-0005-0000-0000-0000B8000000}"/>
    <cellStyle name="Обычный 2 23 2 2" xfId="122" xr:uid="{00000000-0005-0000-0000-0000B9000000}"/>
    <cellStyle name="Обычный 2 23 3" xfId="123" xr:uid="{00000000-0005-0000-0000-0000BA000000}"/>
    <cellStyle name="Обычный 2 23 4" xfId="124" xr:uid="{00000000-0005-0000-0000-0000BB000000}"/>
    <cellStyle name="Обычный 2 23 5" xfId="125" xr:uid="{00000000-0005-0000-0000-0000BC000000}"/>
    <cellStyle name="Обычный 2 23 6" xfId="126" xr:uid="{00000000-0005-0000-0000-0000BD000000}"/>
    <cellStyle name="Обычный 2 23 7" xfId="292" xr:uid="{00000000-0005-0000-0000-0000BE000000}"/>
    <cellStyle name="Обычный 2 23 8" xfId="364" xr:uid="{00000000-0005-0000-0000-0000BF000000}"/>
    <cellStyle name="Обычный 2 23 9" xfId="275" xr:uid="{00000000-0005-0000-0000-0000C0000000}"/>
    <cellStyle name="Обычный 2 24" xfId="40" xr:uid="{00000000-0005-0000-0000-0000C1000000}"/>
    <cellStyle name="Обычный 2 24 10" xfId="266" xr:uid="{00000000-0005-0000-0000-0000C2000000}"/>
    <cellStyle name="Обычный 2 24 11" xfId="388" xr:uid="{00000000-0005-0000-0000-0000C3000000}"/>
    <cellStyle name="Обычный 2 24 12" xfId="138" xr:uid="{00000000-0005-0000-0000-0000C4000000}"/>
    <cellStyle name="Обычный 2 24 13" xfId="410" xr:uid="{00000000-0005-0000-0000-0000C5000000}"/>
    <cellStyle name="Обычный 2 24 14" xfId="435" xr:uid="{00000000-0005-0000-0000-0000C6000000}"/>
    <cellStyle name="Обычный 2 24 15" xfId="459" xr:uid="{00000000-0005-0000-0000-0000C7000000}"/>
    <cellStyle name="Обычный 2 24 16" xfId="480" xr:uid="{00000000-0005-0000-0000-0000C8000000}"/>
    <cellStyle name="Обычный 2 24 2" xfId="127" xr:uid="{00000000-0005-0000-0000-0000C9000000}"/>
    <cellStyle name="Обычный 2 24 3" xfId="129" xr:uid="{00000000-0005-0000-0000-0000CA000000}"/>
    <cellStyle name="Обычный 2 24 4" xfId="130" xr:uid="{00000000-0005-0000-0000-0000CB000000}"/>
    <cellStyle name="Обычный 2 24 5" xfId="131" xr:uid="{00000000-0005-0000-0000-0000CC000000}"/>
    <cellStyle name="Обычный 2 24 6" xfId="299" xr:uid="{00000000-0005-0000-0000-0000CD000000}"/>
    <cellStyle name="Обычный 2 24 7" xfId="357" xr:uid="{00000000-0005-0000-0000-0000CE000000}"/>
    <cellStyle name="Обычный 2 24 8" xfId="283" xr:uid="{00000000-0005-0000-0000-0000CF000000}"/>
    <cellStyle name="Обычный 2 24 9" xfId="373" xr:uid="{00000000-0005-0000-0000-0000D0000000}"/>
    <cellStyle name="Обычный 2 25" xfId="41" xr:uid="{00000000-0005-0000-0000-0000D1000000}"/>
    <cellStyle name="Обычный 2 25 10" xfId="81" xr:uid="{00000000-0005-0000-0000-0000D2000000}"/>
    <cellStyle name="Обычный 2 25 11" xfId="399" xr:uid="{00000000-0005-0000-0000-0000D3000000}"/>
    <cellStyle name="Обычный 2 25 12" xfId="424" xr:uid="{00000000-0005-0000-0000-0000D4000000}"/>
    <cellStyle name="Обычный 2 25 13" xfId="450" xr:uid="{00000000-0005-0000-0000-0000D5000000}"/>
    <cellStyle name="Обычный 2 25 14" xfId="471" xr:uid="{00000000-0005-0000-0000-0000D6000000}"/>
    <cellStyle name="Обычный 2 25 2" xfId="132" xr:uid="{00000000-0005-0000-0000-0000D7000000}"/>
    <cellStyle name="Обычный 2 25 2 2" xfId="133" xr:uid="{00000000-0005-0000-0000-0000D8000000}"/>
    <cellStyle name="Обычный 2 25 3" xfId="134" xr:uid="{00000000-0005-0000-0000-0000D9000000}"/>
    <cellStyle name="Обычный 2 25 4" xfId="304" xr:uid="{00000000-0005-0000-0000-0000DA000000}"/>
    <cellStyle name="Обычный 2 25 5" xfId="351" xr:uid="{00000000-0005-0000-0000-0000DB000000}"/>
    <cellStyle name="Обычный 2 25 6" xfId="291" xr:uid="{00000000-0005-0000-0000-0000DC000000}"/>
    <cellStyle name="Обычный 2 25 7" xfId="365" xr:uid="{00000000-0005-0000-0000-0000DD000000}"/>
    <cellStyle name="Обычный 2 25 8" xfId="274" xr:uid="{00000000-0005-0000-0000-0000DE000000}"/>
    <cellStyle name="Обычный 2 25 9" xfId="381" xr:uid="{00000000-0005-0000-0000-0000DF000000}"/>
    <cellStyle name="Обычный 2 26" xfId="42" xr:uid="{00000000-0005-0000-0000-0000E0000000}"/>
    <cellStyle name="Обычный 2 26 10" xfId="394" xr:uid="{00000000-0005-0000-0000-0000E1000000}"/>
    <cellStyle name="Обычный 2 26 11" xfId="166" xr:uid="{00000000-0005-0000-0000-0000E2000000}"/>
    <cellStyle name="Обычный 2 26 12" xfId="416" xr:uid="{00000000-0005-0000-0000-0000E3000000}"/>
    <cellStyle name="Обычный 2 26 13" xfId="441" xr:uid="{00000000-0005-0000-0000-0000E4000000}"/>
    <cellStyle name="Обычный 2 26 2" xfId="135" xr:uid="{00000000-0005-0000-0000-0000E5000000}"/>
    <cellStyle name="Обычный 2 26 3" xfId="308" xr:uid="{00000000-0005-0000-0000-0000E6000000}"/>
    <cellStyle name="Обычный 2 26 4" xfId="347" xr:uid="{00000000-0005-0000-0000-0000E7000000}"/>
    <cellStyle name="Обычный 2 26 5" xfId="296" xr:uid="{00000000-0005-0000-0000-0000E8000000}"/>
    <cellStyle name="Обычный 2 26 6" xfId="360" xr:uid="{00000000-0005-0000-0000-0000E9000000}"/>
    <cellStyle name="Обычный 2 26 7" xfId="279" xr:uid="{00000000-0005-0000-0000-0000EA000000}"/>
    <cellStyle name="Обычный 2 26 8" xfId="377" xr:uid="{00000000-0005-0000-0000-0000EB000000}"/>
    <cellStyle name="Обычный 2 26 9" xfId="63" xr:uid="{00000000-0005-0000-0000-0000EC000000}"/>
    <cellStyle name="Обычный 2 27" xfId="43" xr:uid="{00000000-0005-0000-0000-0000ED000000}"/>
    <cellStyle name="Обычный 2 27 10" xfId="390" xr:uid="{00000000-0005-0000-0000-0000EE000000}"/>
    <cellStyle name="Обычный 2 27 11" xfId="142" xr:uid="{00000000-0005-0000-0000-0000EF000000}"/>
    <cellStyle name="Обычный 2 27 12" xfId="412" xr:uid="{00000000-0005-0000-0000-0000F0000000}"/>
    <cellStyle name="Обычный 2 27 13" xfId="437" xr:uid="{00000000-0005-0000-0000-0000F1000000}"/>
    <cellStyle name="Обычный 2 27 2" xfId="137" xr:uid="{00000000-0005-0000-0000-0000F2000000}"/>
    <cellStyle name="Обычный 2 27 3" xfId="310" xr:uid="{00000000-0005-0000-0000-0000F3000000}"/>
    <cellStyle name="Обычный 2 27 4" xfId="345" xr:uid="{00000000-0005-0000-0000-0000F4000000}"/>
    <cellStyle name="Обычный 2 27 5" xfId="298" xr:uid="{00000000-0005-0000-0000-0000F5000000}"/>
    <cellStyle name="Обычный 2 27 6" xfId="358" xr:uid="{00000000-0005-0000-0000-0000F6000000}"/>
    <cellStyle name="Обычный 2 27 7" xfId="282" xr:uid="{00000000-0005-0000-0000-0000F7000000}"/>
    <cellStyle name="Обычный 2 27 8" xfId="374" xr:uid="{00000000-0005-0000-0000-0000F8000000}"/>
    <cellStyle name="Обычный 2 27 9" xfId="264" xr:uid="{00000000-0005-0000-0000-0000F9000000}"/>
    <cellStyle name="Обычный 2 28" xfId="44" xr:uid="{00000000-0005-0000-0000-0000FA000000}"/>
    <cellStyle name="Обычный 2 28 10" xfId="385" xr:uid="{00000000-0005-0000-0000-0000FB000000}"/>
    <cellStyle name="Обычный 2 28 11" xfId="115" xr:uid="{00000000-0005-0000-0000-0000FC000000}"/>
    <cellStyle name="Обычный 2 28 12" xfId="405" xr:uid="{00000000-0005-0000-0000-0000FD000000}"/>
    <cellStyle name="Обычный 2 28 13" xfId="430" xr:uid="{00000000-0005-0000-0000-0000FE000000}"/>
    <cellStyle name="Обычный 2 28 2" xfId="139" xr:uid="{00000000-0005-0000-0000-0000FF000000}"/>
    <cellStyle name="Обычный 2 28 3" xfId="312" xr:uid="{00000000-0005-0000-0000-000000010000}"/>
    <cellStyle name="Обычный 2 28 4" xfId="343" xr:uid="{00000000-0005-0000-0000-000001010000}"/>
    <cellStyle name="Обычный 2 28 5" xfId="301" xr:uid="{00000000-0005-0000-0000-000002010000}"/>
    <cellStyle name="Обычный 2 28 6" xfId="355" xr:uid="{00000000-0005-0000-0000-000003010000}"/>
    <cellStyle name="Обычный 2 28 7" xfId="287" xr:uid="{00000000-0005-0000-0000-000004010000}"/>
    <cellStyle name="Обычный 2 28 8" xfId="369" xr:uid="{00000000-0005-0000-0000-000005010000}"/>
    <cellStyle name="Обычный 2 28 9" xfId="270" xr:uid="{00000000-0005-0000-0000-000006010000}"/>
    <cellStyle name="Обычный 2 29" xfId="45" xr:uid="{00000000-0005-0000-0000-000007010000}"/>
    <cellStyle name="Обычный 2 29 10" xfId="382" xr:uid="{00000000-0005-0000-0000-000008010000}"/>
    <cellStyle name="Обычный 2 29 11" xfId="83" xr:uid="{00000000-0005-0000-0000-000009010000}"/>
    <cellStyle name="Обычный 2 29 12" xfId="400" xr:uid="{00000000-0005-0000-0000-00000A010000}"/>
    <cellStyle name="Обычный 2 29 13" xfId="425" xr:uid="{00000000-0005-0000-0000-00000B010000}"/>
    <cellStyle name="Обычный 2 29 2" xfId="141" xr:uid="{00000000-0005-0000-0000-00000C010000}"/>
    <cellStyle name="Обычный 2 29 2 2" xfId="143" xr:uid="{00000000-0005-0000-0000-00000D010000}"/>
    <cellStyle name="Обычный 2 29 3" xfId="314" xr:uid="{00000000-0005-0000-0000-00000E010000}"/>
    <cellStyle name="Обычный 2 29 4" xfId="341" xr:uid="{00000000-0005-0000-0000-00000F010000}"/>
    <cellStyle name="Обычный 2 29 5" xfId="303" xr:uid="{00000000-0005-0000-0000-000010010000}"/>
    <cellStyle name="Обычный 2 29 6" xfId="352" xr:uid="{00000000-0005-0000-0000-000011010000}"/>
    <cellStyle name="Обычный 2 29 7" xfId="290" xr:uid="{00000000-0005-0000-0000-000012010000}"/>
    <cellStyle name="Обычный 2 29 8" xfId="366" xr:uid="{00000000-0005-0000-0000-000013010000}"/>
    <cellStyle name="Обычный 2 29 9" xfId="273" xr:uid="{00000000-0005-0000-0000-000014010000}"/>
    <cellStyle name="Обычный 2 3" xfId="18" xr:uid="{00000000-0005-0000-0000-000015010000}"/>
    <cellStyle name="Обычный 2 3 2" xfId="144" xr:uid="{00000000-0005-0000-0000-000016010000}"/>
    <cellStyle name="Обычный 2 3 2 2" xfId="145" xr:uid="{00000000-0005-0000-0000-000017010000}"/>
    <cellStyle name="Обычный 2 3 3" xfId="146" xr:uid="{00000000-0005-0000-0000-000018010000}"/>
    <cellStyle name="Обычный 2 3 4" xfId="590" xr:uid="{00000000-0005-0000-0000-000019010000}"/>
    <cellStyle name="Обычный 2 30" xfId="46" xr:uid="{00000000-0005-0000-0000-00001A010000}"/>
    <cellStyle name="Обычный 2 30 10" xfId="363" xr:uid="{00000000-0005-0000-0000-00001B010000}"/>
    <cellStyle name="Обычный 2 30 11" xfId="276" xr:uid="{00000000-0005-0000-0000-00001C010000}"/>
    <cellStyle name="Обычный 2 30 12" xfId="379" xr:uid="{00000000-0005-0000-0000-00001D010000}"/>
    <cellStyle name="Обычный 2 30 13" xfId="70" xr:uid="{00000000-0005-0000-0000-00001E010000}"/>
    <cellStyle name="Обычный 2 30 2" xfId="147" xr:uid="{00000000-0005-0000-0000-00001F010000}"/>
    <cellStyle name="Обычный 2 30 3" xfId="321" xr:uid="{00000000-0005-0000-0000-000020010000}"/>
    <cellStyle name="Обычный 2 30 4" xfId="334" xr:uid="{00000000-0005-0000-0000-000021010000}"/>
    <cellStyle name="Обычный 2 30 5" xfId="315" xr:uid="{00000000-0005-0000-0000-000022010000}"/>
    <cellStyle name="Обычный 2 30 6" xfId="340" xr:uid="{00000000-0005-0000-0000-000023010000}"/>
    <cellStyle name="Обычный 2 30 7" xfId="305" xr:uid="{00000000-0005-0000-0000-000024010000}"/>
    <cellStyle name="Обычный 2 30 8" xfId="350" xr:uid="{00000000-0005-0000-0000-000025010000}"/>
    <cellStyle name="Обычный 2 30 9" xfId="293" xr:uid="{00000000-0005-0000-0000-000026010000}"/>
    <cellStyle name="Обычный 2 31" xfId="47" xr:uid="{00000000-0005-0000-0000-000027010000}"/>
    <cellStyle name="Обычный 2 31 10" xfId="362" xr:uid="{00000000-0005-0000-0000-000028010000}"/>
    <cellStyle name="Обычный 2 31 11" xfId="277" xr:uid="{00000000-0005-0000-0000-000029010000}"/>
    <cellStyle name="Обычный 2 31 12" xfId="378" xr:uid="{00000000-0005-0000-0000-00002A010000}"/>
    <cellStyle name="Обычный 2 31 13" xfId="68" xr:uid="{00000000-0005-0000-0000-00002B010000}"/>
    <cellStyle name="Обычный 2 31 2" xfId="148" xr:uid="{00000000-0005-0000-0000-00002C010000}"/>
    <cellStyle name="Обычный 2 31 3" xfId="322" xr:uid="{00000000-0005-0000-0000-00002D010000}"/>
    <cellStyle name="Обычный 2 31 4" xfId="333" xr:uid="{00000000-0005-0000-0000-00002E010000}"/>
    <cellStyle name="Обычный 2 31 5" xfId="316" xr:uid="{00000000-0005-0000-0000-00002F010000}"/>
    <cellStyle name="Обычный 2 31 6" xfId="339" xr:uid="{00000000-0005-0000-0000-000030010000}"/>
    <cellStyle name="Обычный 2 31 7" xfId="306" xr:uid="{00000000-0005-0000-0000-000031010000}"/>
    <cellStyle name="Обычный 2 31 8" xfId="349" xr:uid="{00000000-0005-0000-0000-000032010000}"/>
    <cellStyle name="Обычный 2 31 9" xfId="294" xr:uid="{00000000-0005-0000-0000-000033010000}"/>
    <cellStyle name="Обычный 2 32" xfId="48" xr:uid="{00000000-0005-0000-0000-000034010000}"/>
    <cellStyle name="Обычный 2 32 10" xfId="359" xr:uid="{00000000-0005-0000-0000-000035010000}"/>
    <cellStyle name="Обычный 2 32 11" xfId="281" xr:uid="{00000000-0005-0000-0000-000036010000}"/>
    <cellStyle name="Обычный 2 32 12" xfId="375" xr:uid="{00000000-0005-0000-0000-000037010000}"/>
    <cellStyle name="Обычный 2 32 13" xfId="263" xr:uid="{00000000-0005-0000-0000-000038010000}"/>
    <cellStyle name="Обычный 2 32 2" xfId="150" xr:uid="{00000000-0005-0000-0000-000039010000}"/>
    <cellStyle name="Обычный 2 32 3" xfId="324" xr:uid="{00000000-0005-0000-0000-00003A010000}"/>
    <cellStyle name="Обычный 2 32 4" xfId="331" xr:uid="{00000000-0005-0000-0000-00003B010000}"/>
    <cellStyle name="Обычный 2 32 5" xfId="318" xr:uid="{00000000-0005-0000-0000-00003C010000}"/>
    <cellStyle name="Обычный 2 32 6" xfId="337" xr:uid="{00000000-0005-0000-0000-00003D010000}"/>
    <cellStyle name="Обычный 2 32 7" xfId="309" xr:uid="{00000000-0005-0000-0000-00003E010000}"/>
    <cellStyle name="Обычный 2 32 8" xfId="346" xr:uid="{00000000-0005-0000-0000-00003F010000}"/>
    <cellStyle name="Обычный 2 32 9" xfId="297" xr:uid="{00000000-0005-0000-0000-000040010000}"/>
    <cellStyle name="Обычный 2 33" xfId="49" xr:uid="{00000000-0005-0000-0000-000041010000}"/>
    <cellStyle name="Обычный 2 33 10" xfId="356" xr:uid="{00000000-0005-0000-0000-000042010000}"/>
    <cellStyle name="Обычный 2 33 11" xfId="285" xr:uid="{00000000-0005-0000-0000-000043010000}"/>
    <cellStyle name="Обычный 2 33 12" xfId="371" xr:uid="{00000000-0005-0000-0000-000044010000}"/>
    <cellStyle name="Обычный 2 33 13" xfId="268" xr:uid="{00000000-0005-0000-0000-000045010000}"/>
    <cellStyle name="Обычный 2 33 2" xfId="151" xr:uid="{00000000-0005-0000-0000-000046010000}"/>
    <cellStyle name="Обычный 2 33 3" xfId="325" xr:uid="{00000000-0005-0000-0000-000047010000}"/>
    <cellStyle name="Обычный 2 33 4" xfId="330" xr:uid="{00000000-0005-0000-0000-000048010000}"/>
    <cellStyle name="Обычный 2 33 5" xfId="319" xr:uid="{00000000-0005-0000-0000-000049010000}"/>
    <cellStyle name="Обычный 2 33 6" xfId="336" xr:uid="{00000000-0005-0000-0000-00004A010000}"/>
    <cellStyle name="Обычный 2 33 7" xfId="311" xr:uid="{00000000-0005-0000-0000-00004B010000}"/>
    <cellStyle name="Обычный 2 33 8" xfId="344" xr:uid="{00000000-0005-0000-0000-00004C010000}"/>
    <cellStyle name="Обычный 2 33 9" xfId="300" xr:uid="{00000000-0005-0000-0000-00004D010000}"/>
    <cellStyle name="Обычный 2 34" xfId="50" xr:uid="{00000000-0005-0000-0000-00004E010000}"/>
    <cellStyle name="Обычный 2 34 10" xfId="354" xr:uid="{00000000-0005-0000-0000-00004F010000}"/>
    <cellStyle name="Обычный 2 34 11" xfId="288" xr:uid="{00000000-0005-0000-0000-000050010000}"/>
    <cellStyle name="Обычный 2 34 12" xfId="368" xr:uid="{00000000-0005-0000-0000-000051010000}"/>
    <cellStyle name="Обычный 2 34 13" xfId="271" xr:uid="{00000000-0005-0000-0000-000052010000}"/>
    <cellStyle name="Обычный 2 34 2" xfId="152" xr:uid="{00000000-0005-0000-0000-000053010000}"/>
    <cellStyle name="Обычный 2 34 3" xfId="326" xr:uid="{00000000-0005-0000-0000-000054010000}"/>
    <cellStyle name="Обычный 2 34 4" xfId="329" xr:uid="{00000000-0005-0000-0000-000055010000}"/>
    <cellStyle name="Обычный 2 34 5" xfId="320" xr:uid="{00000000-0005-0000-0000-000056010000}"/>
    <cellStyle name="Обычный 2 34 6" xfId="335" xr:uid="{00000000-0005-0000-0000-000057010000}"/>
    <cellStyle name="Обычный 2 34 7" xfId="313" xr:uid="{00000000-0005-0000-0000-000058010000}"/>
    <cellStyle name="Обычный 2 34 8" xfId="342" xr:uid="{00000000-0005-0000-0000-000059010000}"/>
    <cellStyle name="Обычный 2 34 9" xfId="302" xr:uid="{00000000-0005-0000-0000-00005A010000}"/>
    <cellStyle name="Обычный 2 35" xfId="51" xr:uid="{00000000-0005-0000-0000-00005B010000}"/>
    <cellStyle name="Обычный 2 35 10" xfId="348" xr:uid="{00000000-0005-0000-0000-00005C010000}"/>
    <cellStyle name="Обычный 2 35 11" xfId="295" xr:uid="{00000000-0005-0000-0000-00005D010000}"/>
    <cellStyle name="Обычный 2 35 12" xfId="361" xr:uid="{00000000-0005-0000-0000-00005E010000}"/>
    <cellStyle name="Обычный 2 35 13" xfId="278" xr:uid="{00000000-0005-0000-0000-00005F010000}"/>
    <cellStyle name="Обычный 2 35 2" xfId="153" xr:uid="{00000000-0005-0000-0000-000060010000}"/>
    <cellStyle name="Обычный 2 35 3" xfId="327" xr:uid="{00000000-0005-0000-0000-000061010000}"/>
    <cellStyle name="Обычный 2 35 4" xfId="328" xr:uid="{00000000-0005-0000-0000-000062010000}"/>
    <cellStyle name="Обычный 2 35 5" xfId="323" xr:uid="{00000000-0005-0000-0000-000063010000}"/>
    <cellStyle name="Обычный 2 35 6" xfId="332" xr:uid="{00000000-0005-0000-0000-000064010000}"/>
    <cellStyle name="Обычный 2 35 7" xfId="317" xr:uid="{00000000-0005-0000-0000-000065010000}"/>
    <cellStyle name="Обычный 2 35 8" xfId="338" xr:uid="{00000000-0005-0000-0000-000066010000}"/>
    <cellStyle name="Обычный 2 35 9" xfId="307" xr:uid="{00000000-0005-0000-0000-000067010000}"/>
    <cellStyle name="Обычный 2 36" xfId="59" xr:uid="{00000000-0005-0000-0000-000068010000}"/>
    <cellStyle name="Обычный 2 37" xfId="155" xr:uid="{00000000-0005-0000-0000-000069010000}"/>
    <cellStyle name="Обычный 2 38" xfId="156" xr:uid="{00000000-0005-0000-0000-00006A010000}"/>
    <cellStyle name="Обычный 2 39" xfId="157" xr:uid="{00000000-0005-0000-0000-00006B010000}"/>
    <cellStyle name="Обычный 2 4" xfId="19" xr:uid="{00000000-0005-0000-0000-00006C010000}"/>
    <cellStyle name="Обычный 2 4 2" xfId="159" xr:uid="{00000000-0005-0000-0000-00006D010000}"/>
    <cellStyle name="Обычный 2 4 2 2" xfId="160" xr:uid="{00000000-0005-0000-0000-00006E010000}"/>
    <cellStyle name="Обычный 2 4 3" xfId="161" xr:uid="{00000000-0005-0000-0000-00006F010000}"/>
    <cellStyle name="Обычный 2 40" xfId="162" xr:uid="{00000000-0005-0000-0000-000070010000}"/>
    <cellStyle name="Обычный 2 41" xfId="163" xr:uid="{00000000-0005-0000-0000-000071010000}"/>
    <cellStyle name="Обычный 2 42" xfId="164" xr:uid="{00000000-0005-0000-0000-000072010000}"/>
    <cellStyle name="Обычный 2 43" xfId="165" xr:uid="{00000000-0005-0000-0000-000073010000}"/>
    <cellStyle name="Обычный 2 44" xfId="222" xr:uid="{00000000-0005-0000-0000-000074010000}"/>
    <cellStyle name="Обычный 2 45" xfId="421" xr:uid="{00000000-0005-0000-0000-000075010000}"/>
    <cellStyle name="Обычный 2 46" xfId="447" xr:uid="{00000000-0005-0000-0000-000076010000}"/>
    <cellStyle name="Обычный 2 47" xfId="468" xr:uid="{00000000-0005-0000-0000-000077010000}"/>
    <cellStyle name="Обычный 2 48" xfId="489" xr:uid="{00000000-0005-0000-0000-000078010000}"/>
    <cellStyle name="Обычный 2 49" xfId="507" xr:uid="{00000000-0005-0000-0000-000079010000}"/>
    <cellStyle name="Обычный 2 5" xfId="20" xr:uid="{00000000-0005-0000-0000-00007A010000}"/>
    <cellStyle name="Обычный 2 5 2" xfId="167" xr:uid="{00000000-0005-0000-0000-00007B010000}"/>
    <cellStyle name="Обычный 2 5 2 2" xfId="168" xr:uid="{00000000-0005-0000-0000-00007C010000}"/>
    <cellStyle name="Обычный 2 5 3" xfId="169" xr:uid="{00000000-0005-0000-0000-00007D010000}"/>
    <cellStyle name="Обычный 2 50" xfId="524" xr:uid="{00000000-0005-0000-0000-00007E010000}"/>
    <cellStyle name="Обычный 2 51" xfId="539" xr:uid="{00000000-0005-0000-0000-00007F010000}"/>
    <cellStyle name="Обычный 2 52" xfId="553" xr:uid="{00000000-0005-0000-0000-000080010000}"/>
    <cellStyle name="Обычный 2 53" xfId="565" xr:uid="{00000000-0005-0000-0000-000081010000}"/>
    <cellStyle name="Обычный 2 54" xfId="574" xr:uid="{00000000-0005-0000-0000-000082010000}"/>
    <cellStyle name="Обычный 2 55" xfId="579" xr:uid="{00000000-0005-0000-0000-000083010000}"/>
    <cellStyle name="Обычный 2 56" xfId="530" xr:uid="{00000000-0005-0000-0000-000084010000}"/>
    <cellStyle name="Обычный 2 57" xfId="445" xr:uid="{00000000-0005-0000-0000-000085010000}"/>
    <cellStyle name="Обычный 2 58" xfId="572" xr:uid="{00000000-0005-0000-0000-000086010000}"/>
    <cellStyle name="Обычный 2 59" xfId="580" xr:uid="{00000000-0005-0000-0000-000087010000}"/>
    <cellStyle name="Обычный 2 6" xfId="21" xr:uid="{00000000-0005-0000-0000-000088010000}"/>
    <cellStyle name="Обычный 2 6 2" xfId="170" xr:uid="{00000000-0005-0000-0000-000089010000}"/>
    <cellStyle name="Обычный 2 6 2 2" xfId="171" xr:uid="{00000000-0005-0000-0000-00008A010000}"/>
    <cellStyle name="Обычный 2 6 3" xfId="172" xr:uid="{00000000-0005-0000-0000-00008B010000}"/>
    <cellStyle name="Обычный 2 60" xfId="581" xr:uid="{00000000-0005-0000-0000-00008C010000}"/>
    <cellStyle name="Обычный 2 61" xfId="582" xr:uid="{00000000-0005-0000-0000-00008D010000}"/>
    <cellStyle name="Обычный 2 62" xfId="583" xr:uid="{00000000-0005-0000-0000-00008E010000}"/>
    <cellStyle name="Обычный 2 63" xfId="584" xr:uid="{00000000-0005-0000-0000-00008F010000}"/>
    <cellStyle name="Обычный 2 64" xfId="585" xr:uid="{00000000-0005-0000-0000-000090010000}"/>
    <cellStyle name="Обычный 2 65" xfId="586" xr:uid="{00000000-0005-0000-0000-000091010000}"/>
    <cellStyle name="Обычный 2 66" xfId="587" xr:uid="{00000000-0005-0000-0000-000092010000}"/>
    <cellStyle name="Обычный 2 67" xfId="588" xr:uid="{00000000-0005-0000-0000-000093010000}"/>
    <cellStyle name="Обычный 2 68" xfId="589" xr:uid="{00000000-0005-0000-0000-000094010000}"/>
    <cellStyle name="Обычный 2 7" xfId="22" xr:uid="{00000000-0005-0000-0000-000095010000}"/>
    <cellStyle name="Обычный 2 7 2" xfId="174" xr:uid="{00000000-0005-0000-0000-000096010000}"/>
    <cellStyle name="Обычный 2 7 2 2" xfId="175" xr:uid="{00000000-0005-0000-0000-000097010000}"/>
    <cellStyle name="Обычный 2 7 3" xfId="176" xr:uid="{00000000-0005-0000-0000-000098010000}"/>
    <cellStyle name="Обычный 2 8" xfId="23" xr:uid="{00000000-0005-0000-0000-000099010000}"/>
    <cellStyle name="Обычный 2 8 2" xfId="178" xr:uid="{00000000-0005-0000-0000-00009A010000}"/>
    <cellStyle name="Обычный 2 9" xfId="24" xr:uid="{00000000-0005-0000-0000-00009B010000}"/>
    <cellStyle name="Обычный 2 9 2" xfId="179" xr:uid="{00000000-0005-0000-0000-00009C010000}"/>
    <cellStyle name="Обычный 2_Приложения к постановлению об исполнении бюджета за 1 квартал" xfId="591" xr:uid="{00000000-0005-0000-0000-00009D010000}"/>
    <cellStyle name="Обычный 20" xfId="55" xr:uid="{00000000-0005-0000-0000-00009E010000}"/>
    <cellStyle name="Обычный 21" xfId="56" xr:uid="{00000000-0005-0000-0000-00009F010000}"/>
    <cellStyle name="Обычный 3" xfId="10" xr:uid="{00000000-0005-0000-0000-0000A0010000}"/>
    <cellStyle name="Обычный 3 10" xfId="181" xr:uid="{00000000-0005-0000-0000-0000A1010000}"/>
    <cellStyle name="Обычный 3 11" xfId="182" xr:uid="{00000000-0005-0000-0000-0000A2010000}"/>
    <cellStyle name="Обычный 3 12" xfId="353" xr:uid="{00000000-0005-0000-0000-0000A3010000}"/>
    <cellStyle name="Обычный 3 13" xfId="289" xr:uid="{00000000-0005-0000-0000-0000A4010000}"/>
    <cellStyle name="Обычный 3 14" xfId="367" xr:uid="{00000000-0005-0000-0000-0000A5010000}"/>
    <cellStyle name="Обычный 3 15" xfId="272" xr:uid="{00000000-0005-0000-0000-0000A6010000}"/>
    <cellStyle name="Обычный 3 16" xfId="383" xr:uid="{00000000-0005-0000-0000-0000A7010000}"/>
    <cellStyle name="Обычный 3 17" xfId="95" xr:uid="{00000000-0005-0000-0000-0000A8010000}"/>
    <cellStyle name="Обычный 3 18" xfId="402" xr:uid="{00000000-0005-0000-0000-0000A9010000}"/>
    <cellStyle name="Обычный 3 19" xfId="427" xr:uid="{00000000-0005-0000-0000-0000AA010000}"/>
    <cellStyle name="Обычный 3 2" xfId="180" xr:uid="{00000000-0005-0000-0000-0000AB010000}"/>
    <cellStyle name="Обычный 3 2 2" xfId="183" xr:uid="{00000000-0005-0000-0000-0000AC010000}"/>
    <cellStyle name="Обычный 3 2 3" xfId="184" xr:uid="{00000000-0005-0000-0000-0000AD010000}"/>
    <cellStyle name="Обычный 3 2 4" xfId="185" xr:uid="{00000000-0005-0000-0000-0000AE010000}"/>
    <cellStyle name="Обычный 3 2 5" xfId="186" xr:uid="{00000000-0005-0000-0000-0000AF010000}"/>
    <cellStyle name="Обычный 3 2 6" xfId="187" xr:uid="{00000000-0005-0000-0000-0000B0010000}"/>
    <cellStyle name="Обычный 3 2 7" xfId="188" xr:uid="{00000000-0005-0000-0000-0000B1010000}"/>
    <cellStyle name="Обычный 3 2 8" xfId="189" xr:uid="{00000000-0005-0000-0000-0000B2010000}"/>
    <cellStyle name="Обычный 3 2 9" xfId="190" xr:uid="{00000000-0005-0000-0000-0000B3010000}"/>
    <cellStyle name="Обычный 3 20" xfId="452" xr:uid="{00000000-0005-0000-0000-0000B4010000}"/>
    <cellStyle name="Обычный 3 21" xfId="473" xr:uid="{00000000-0005-0000-0000-0000B5010000}"/>
    <cellStyle name="Обычный 3 22" xfId="493" xr:uid="{00000000-0005-0000-0000-0000B6010000}"/>
    <cellStyle name="Обычный 3 3" xfId="191" xr:uid="{00000000-0005-0000-0000-0000B7010000}"/>
    <cellStyle name="Обычный 3 3 2" xfId="192" xr:uid="{00000000-0005-0000-0000-0000B8010000}"/>
    <cellStyle name="Обычный 3 3 3" xfId="193" xr:uid="{00000000-0005-0000-0000-0000B9010000}"/>
    <cellStyle name="Обычный 3 3 4" xfId="194" xr:uid="{00000000-0005-0000-0000-0000BA010000}"/>
    <cellStyle name="Обычный 3 3 5" xfId="195" xr:uid="{00000000-0005-0000-0000-0000BB010000}"/>
    <cellStyle name="Обычный 3 4" xfId="196" xr:uid="{00000000-0005-0000-0000-0000BC010000}"/>
    <cellStyle name="Обычный 3 4 2" xfId="197" xr:uid="{00000000-0005-0000-0000-0000BD010000}"/>
    <cellStyle name="Обычный 3 4 3" xfId="198" xr:uid="{00000000-0005-0000-0000-0000BE010000}"/>
    <cellStyle name="Обычный 3 4 4" xfId="199" xr:uid="{00000000-0005-0000-0000-0000BF010000}"/>
    <cellStyle name="Обычный 3 4 5" xfId="200" xr:uid="{00000000-0005-0000-0000-0000C0010000}"/>
    <cellStyle name="Обычный 3 5" xfId="201" xr:uid="{00000000-0005-0000-0000-0000C1010000}"/>
    <cellStyle name="Обычный 3 5 2" xfId="202" xr:uid="{00000000-0005-0000-0000-0000C2010000}"/>
    <cellStyle name="Обычный 3 5 2 2" xfId="203" xr:uid="{00000000-0005-0000-0000-0000C3010000}"/>
    <cellStyle name="Обычный 3 5 3" xfId="204" xr:uid="{00000000-0005-0000-0000-0000C4010000}"/>
    <cellStyle name="Обычный 3 5 4" xfId="205" xr:uid="{00000000-0005-0000-0000-0000C5010000}"/>
    <cellStyle name="Обычный 3 5 5" xfId="206" xr:uid="{00000000-0005-0000-0000-0000C6010000}"/>
    <cellStyle name="Обычный 3 6" xfId="207" xr:uid="{00000000-0005-0000-0000-0000C7010000}"/>
    <cellStyle name="Обычный 3 7" xfId="208" xr:uid="{00000000-0005-0000-0000-0000C8010000}"/>
    <cellStyle name="Обычный 3 8" xfId="209" xr:uid="{00000000-0005-0000-0000-0000C9010000}"/>
    <cellStyle name="Обычный 3 9" xfId="210" xr:uid="{00000000-0005-0000-0000-0000CA010000}"/>
    <cellStyle name="Обычный 4" xfId="11" xr:uid="{00000000-0005-0000-0000-0000CB010000}"/>
    <cellStyle name="Обычный 4 10" xfId="429" xr:uid="{00000000-0005-0000-0000-0000CC010000}"/>
    <cellStyle name="Обычный 4 11" xfId="454" xr:uid="{00000000-0005-0000-0000-0000CD010000}"/>
    <cellStyle name="Обычный 4 12" xfId="475" xr:uid="{00000000-0005-0000-0000-0000CE010000}"/>
    <cellStyle name="Обычный 4 13" xfId="495" xr:uid="{00000000-0005-0000-0000-0000CF010000}"/>
    <cellStyle name="Обычный 4 14" xfId="512" xr:uid="{00000000-0005-0000-0000-0000D0010000}"/>
    <cellStyle name="Обычный 4 15" xfId="529" xr:uid="{00000000-0005-0000-0000-0000D1010000}"/>
    <cellStyle name="Обычный 4 16" xfId="544" xr:uid="{00000000-0005-0000-0000-0000D2010000}"/>
    <cellStyle name="Обычный 4 17" xfId="558" xr:uid="{00000000-0005-0000-0000-0000D3010000}"/>
    <cellStyle name="Обычный 4 2" xfId="211" xr:uid="{00000000-0005-0000-0000-0000D4010000}"/>
    <cellStyle name="Обычный 4 2 2" xfId="213" xr:uid="{00000000-0005-0000-0000-0000D5010000}"/>
    <cellStyle name="Обычный 4 2 3" xfId="214" xr:uid="{00000000-0005-0000-0000-0000D6010000}"/>
    <cellStyle name="Обычный 4 2 4" xfId="215" xr:uid="{00000000-0005-0000-0000-0000D7010000}"/>
    <cellStyle name="Обычный 4 2 5" xfId="216" xr:uid="{00000000-0005-0000-0000-0000D8010000}"/>
    <cellStyle name="Обычный 4 3" xfId="217" xr:uid="{00000000-0005-0000-0000-0000D9010000}"/>
    <cellStyle name="Обычный 4 4" xfId="218" xr:uid="{00000000-0005-0000-0000-0000DA010000}"/>
    <cellStyle name="Обычный 4 5" xfId="219" xr:uid="{00000000-0005-0000-0000-0000DB010000}"/>
    <cellStyle name="Обычный 4 6" xfId="220" xr:uid="{00000000-0005-0000-0000-0000DC010000}"/>
    <cellStyle name="Обычный 4 7" xfId="384" xr:uid="{00000000-0005-0000-0000-0000DD010000}"/>
    <cellStyle name="Обычный 4 8" xfId="110" xr:uid="{00000000-0005-0000-0000-0000DE010000}"/>
    <cellStyle name="Обычный 4 9" xfId="404" xr:uid="{00000000-0005-0000-0000-0000DF010000}"/>
    <cellStyle name="Обычный 5" xfId="12" xr:uid="{00000000-0005-0000-0000-0000E0010000}"/>
    <cellStyle name="Обычный 5 10" xfId="461" xr:uid="{00000000-0005-0000-0000-0000E1010000}"/>
    <cellStyle name="Обычный 5 11" xfId="482" xr:uid="{00000000-0005-0000-0000-0000E2010000}"/>
    <cellStyle name="Обычный 5 12" xfId="501" xr:uid="{00000000-0005-0000-0000-0000E3010000}"/>
    <cellStyle name="Обычный 5 13" xfId="518" xr:uid="{00000000-0005-0000-0000-0000E4010000}"/>
    <cellStyle name="Обычный 5 14" xfId="534" xr:uid="{00000000-0005-0000-0000-0000E5010000}"/>
    <cellStyle name="Обычный 5 15" xfId="548" xr:uid="{00000000-0005-0000-0000-0000E6010000}"/>
    <cellStyle name="Обычный 5 16" xfId="561" xr:uid="{00000000-0005-0000-0000-0000E7010000}"/>
    <cellStyle name="Обычный 5 2" xfId="221" xr:uid="{00000000-0005-0000-0000-0000E8010000}"/>
    <cellStyle name="Обычный 5 3" xfId="223" xr:uid="{00000000-0005-0000-0000-0000E9010000}"/>
    <cellStyle name="Обычный 5 4" xfId="224" xr:uid="{00000000-0005-0000-0000-0000EA010000}"/>
    <cellStyle name="Обычный 5 5" xfId="225" xr:uid="{00000000-0005-0000-0000-0000EB010000}"/>
    <cellStyle name="Обычный 5 6" xfId="391" xr:uid="{00000000-0005-0000-0000-0000EC010000}"/>
    <cellStyle name="Обычный 5 7" xfId="149" xr:uid="{00000000-0005-0000-0000-0000ED010000}"/>
    <cellStyle name="Обычный 5 8" xfId="413" xr:uid="{00000000-0005-0000-0000-0000EE010000}"/>
    <cellStyle name="Обычный 5 9" xfId="438" xr:uid="{00000000-0005-0000-0000-0000EF010000}"/>
    <cellStyle name="Обычный 6" xfId="13" xr:uid="{00000000-0005-0000-0000-0000F0010000}"/>
    <cellStyle name="Обычный 6 10" xfId="464" xr:uid="{00000000-0005-0000-0000-0000F1010000}"/>
    <cellStyle name="Обычный 6 11" xfId="485" xr:uid="{00000000-0005-0000-0000-0000F2010000}"/>
    <cellStyle name="Обычный 6 12" xfId="504" xr:uid="{00000000-0005-0000-0000-0000F3010000}"/>
    <cellStyle name="Обычный 6 13" xfId="521" xr:uid="{00000000-0005-0000-0000-0000F4010000}"/>
    <cellStyle name="Обычный 6 14" xfId="536" xr:uid="{00000000-0005-0000-0000-0000F5010000}"/>
    <cellStyle name="Обычный 6 15" xfId="550" xr:uid="{00000000-0005-0000-0000-0000F6010000}"/>
    <cellStyle name="Обычный 6 16" xfId="562" xr:uid="{00000000-0005-0000-0000-0000F7010000}"/>
    <cellStyle name="Обычный 6 2" xfId="226" xr:uid="{00000000-0005-0000-0000-0000F8010000}"/>
    <cellStyle name="Обычный 6 2 10" xfId="522" xr:uid="{00000000-0005-0000-0000-0000F9010000}"/>
    <cellStyle name="Обычный 6 2 11" xfId="537" xr:uid="{00000000-0005-0000-0000-0000FA010000}"/>
    <cellStyle name="Обычный 6 2 12" xfId="551" xr:uid="{00000000-0005-0000-0000-0000FB010000}"/>
    <cellStyle name="Обычный 6 2 13" xfId="563" xr:uid="{00000000-0005-0000-0000-0000FC010000}"/>
    <cellStyle name="Обычный 6 2 2" xfId="227" xr:uid="{00000000-0005-0000-0000-0000FD010000}"/>
    <cellStyle name="Обычный 6 2 3" xfId="396" xr:uid="{00000000-0005-0000-0000-0000FE010000}"/>
    <cellStyle name="Обычный 6 2 4" xfId="177" xr:uid="{00000000-0005-0000-0000-0000FF010000}"/>
    <cellStyle name="Обычный 6 2 5" xfId="418" xr:uid="{00000000-0005-0000-0000-000000020000}"/>
    <cellStyle name="Обычный 6 2 6" xfId="443" xr:uid="{00000000-0005-0000-0000-000001020000}"/>
    <cellStyle name="Обычный 6 2 7" xfId="465" xr:uid="{00000000-0005-0000-0000-000002020000}"/>
    <cellStyle name="Обычный 6 2 8" xfId="486" xr:uid="{00000000-0005-0000-0000-000003020000}"/>
    <cellStyle name="Обычный 6 2 9" xfId="505" xr:uid="{00000000-0005-0000-0000-000004020000}"/>
    <cellStyle name="Обычный 6 3" xfId="228" xr:uid="{00000000-0005-0000-0000-000005020000}"/>
    <cellStyle name="Обычный 6 4" xfId="229" xr:uid="{00000000-0005-0000-0000-000006020000}"/>
    <cellStyle name="Обычный 6 5" xfId="230" xr:uid="{00000000-0005-0000-0000-000007020000}"/>
    <cellStyle name="Обычный 6 6" xfId="395" xr:uid="{00000000-0005-0000-0000-000008020000}"/>
    <cellStyle name="Обычный 6 7" xfId="173" xr:uid="{00000000-0005-0000-0000-000009020000}"/>
    <cellStyle name="Обычный 6 8" xfId="417" xr:uid="{00000000-0005-0000-0000-00000A020000}"/>
    <cellStyle name="Обычный 6 9" xfId="442" xr:uid="{00000000-0005-0000-0000-00000B020000}"/>
    <cellStyle name="Обычный 7" xfId="14" xr:uid="{00000000-0005-0000-0000-00000C020000}"/>
    <cellStyle name="Обычный 7 10" xfId="423" xr:uid="{00000000-0005-0000-0000-00000D020000}"/>
    <cellStyle name="Обычный 7 11" xfId="449" xr:uid="{00000000-0005-0000-0000-00000E020000}"/>
    <cellStyle name="Обычный 7 12" xfId="470" xr:uid="{00000000-0005-0000-0000-00000F020000}"/>
    <cellStyle name="Обычный 7 13" xfId="491" xr:uid="{00000000-0005-0000-0000-000010020000}"/>
    <cellStyle name="Обычный 7 14" xfId="509" xr:uid="{00000000-0005-0000-0000-000011020000}"/>
    <cellStyle name="Обычный 7 15" xfId="526" xr:uid="{00000000-0005-0000-0000-000012020000}"/>
    <cellStyle name="Обычный 7 16" xfId="541" xr:uid="{00000000-0005-0000-0000-000013020000}"/>
    <cellStyle name="Обычный 7 17" xfId="555" xr:uid="{00000000-0005-0000-0000-000014020000}"/>
    <cellStyle name="Обычный 7 18" xfId="567" xr:uid="{00000000-0005-0000-0000-000015020000}"/>
    <cellStyle name="Обычный 7 19" xfId="576" xr:uid="{00000000-0005-0000-0000-000016020000}"/>
    <cellStyle name="Обычный 7 2" xfId="231" xr:uid="{00000000-0005-0000-0000-000017020000}"/>
    <cellStyle name="Обычный 7 3" xfId="233" xr:uid="{00000000-0005-0000-0000-000018020000}"/>
    <cellStyle name="Обычный 7 3 2" xfId="234" xr:uid="{00000000-0005-0000-0000-000019020000}"/>
    <cellStyle name="Обычный 7 3 3" xfId="235" xr:uid="{00000000-0005-0000-0000-00001A020000}"/>
    <cellStyle name="Обычный 7 4" xfId="236" xr:uid="{00000000-0005-0000-0000-00001B020000}"/>
    <cellStyle name="Обычный 7 5" xfId="237" xr:uid="{00000000-0005-0000-0000-00001C020000}"/>
    <cellStyle name="Обычный 7 6" xfId="238" xr:uid="{00000000-0005-0000-0000-00001D020000}"/>
    <cellStyle name="Обычный 7 7" xfId="239" xr:uid="{00000000-0005-0000-0000-00001E020000}"/>
    <cellStyle name="Обычный 7 8" xfId="240" xr:uid="{00000000-0005-0000-0000-00001F020000}"/>
    <cellStyle name="Обычный 7 9" xfId="398" xr:uid="{00000000-0005-0000-0000-000020020000}"/>
    <cellStyle name="Обычный 8" xfId="15" xr:uid="{00000000-0005-0000-0000-000021020000}"/>
    <cellStyle name="Обычный 8 10" xfId="456" xr:uid="{00000000-0005-0000-0000-000022020000}"/>
    <cellStyle name="Обычный 8 11" xfId="477" xr:uid="{00000000-0005-0000-0000-000023020000}"/>
    <cellStyle name="Обычный 8 12" xfId="497" xr:uid="{00000000-0005-0000-0000-000024020000}"/>
    <cellStyle name="Обычный 8 13" xfId="514" xr:uid="{00000000-0005-0000-0000-000025020000}"/>
    <cellStyle name="Обычный 8 14" xfId="531" xr:uid="{00000000-0005-0000-0000-000026020000}"/>
    <cellStyle name="Обычный 8 15" xfId="545" xr:uid="{00000000-0005-0000-0000-000027020000}"/>
    <cellStyle name="Обычный 8 16" xfId="559" xr:uid="{00000000-0005-0000-0000-000028020000}"/>
    <cellStyle name="Обычный 8 17" xfId="570" xr:uid="{00000000-0005-0000-0000-000029020000}"/>
    <cellStyle name="Обычный 8 18" xfId="577" xr:uid="{00000000-0005-0000-0000-00002A020000}"/>
    <cellStyle name="Обычный 8 2" xfId="241" xr:uid="{00000000-0005-0000-0000-00002B020000}"/>
    <cellStyle name="Обычный 8 2 2" xfId="242" xr:uid="{00000000-0005-0000-0000-00002C020000}"/>
    <cellStyle name="Обычный 8 2 3" xfId="243" xr:uid="{00000000-0005-0000-0000-00002D020000}"/>
    <cellStyle name="Обычный 8 2 4" xfId="244" xr:uid="{00000000-0005-0000-0000-00002E020000}"/>
    <cellStyle name="Обычный 8 2 5" xfId="245" xr:uid="{00000000-0005-0000-0000-00002F020000}"/>
    <cellStyle name="Обычный 8 2 6" xfId="246" xr:uid="{00000000-0005-0000-0000-000030020000}"/>
    <cellStyle name="Обычный 8 2 7" xfId="247" xr:uid="{00000000-0005-0000-0000-000031020000}"/>
    <cellStyle name="Обычный 8 3" xfId="248" xr:uid="{00000000-0005-0000-0000-000032020000}"/>
    <cellStyle name="Обычный 8 3 2" xfId="249" xr:uid="{00000000-0005-0000-0000-000033020000}"/>
    <cellStyle name="Обычный 8 3 2 2" xfId="250" xr:uid="{00000000-0005-0000-0000-000034020000}"/>
    <cellStyle name="Обычный 8 4" xfId="251" xr:uid="{00000000-0005-0000-0000-000035020000}"/>
    <cellStyle name="Обычный 8 5" xfId="252" xr:uid="{00000000-0005-0000-0000-000036020000}"/>
    <cellStyle name="Обычный 8 6" xfId="253" xr:uid="{00000000-0005-0000-0000-000037020000}"/>
    <cellStyle name="Обычный 8 7" xfId="254" xr:uid="{00000000-0005-0000-0000-000038020000}"/>
    <cellStyle name="Обычный 8 8" xfId="407" xr:uid="{00000000-0005-0000-0000-000039020000}"/>
    <cellStyle name="Обычный 8 9" xfId="432" xr:uid="{00000000-0005-0000-0000-00003A020000}"/>
    <cellStyle name="Обычный 9" xfId="16" xr:uid="{00000000-0005-0000-0000-00003B020000}"/>
    <cellStyle name="Обычный 9 10" xfId="552" xr:uid="{00000000-0005-0000-0000-00003C020000}"/>
    <cellStyle name="Обычный 9 11" xfId="564" xr:uid="{00000000-0005-0000-0000-00003D020000}"/>
    <cellStyle name="Обычный 9 12" xfId="573" xr:uid="{00000000-0005-0000-0000-00003E020000}"/>
    <cellStyle name="Обычный 9 13" xfId="578" xr:uid="{00000000-0005-0000-0000-00003F020000}"/>
    <cellStyle name="Обычный 9 2" xfId="255" xr:uid="{00000000-0005-0000-0000-000040020000}"/>
    <cellStyle name="Обычный 9 3" xfId="419" xr:uid="{00000000-0005-0000-0000-000041020000}"/>
    <cellStyle name="Обычный 9 4" xfId="444" xr:uid="{00000000-0005-0000-0000-000042020000}"/>
    <cellStyle name="Обычный 9 5" xfId="466" xr:uid="{00000000-0005-0000-0000-000043020000}"/>
    <cellStyle name="Обычный 9 6" xfId="487" xr:uid="{00000000-0005-0000-0000-000044020000}"/>
    <cellStyle name="Обычный 9 7" xfId="506" xr:uid="{00000000-0005-0000-0000-000045020000}"/>
    <cellStyle name="Обычный 9 8" xfId="523" xr:uid="{00000000-0005-0000-0000-000046020000}"/>
    <cellStyle name="Обычный 9 9" xfId="538" xr:uid="{00000000-0005-0000-0000-000047020000}"/>
    <cellStyle name="Свойства элементов измерения [печать]" xfId="57" xr:uid="{00000000-0005-0000-0000-000048020000}"/>
    <cellStyle name="Финансовый" xfId="53" builtinId="3"/>
    <cellStyle name="Финансовый 2" xfId="256" xr:uid="{00000000-0005-0000-0000-00004A020000}"/>
    <cellStyle name="Финансовый 2 2" xfId="257" xr:uid="{00000000-0005-0000-0000-00004B020000}"/>
    <cellStyle name="Финансовый 2 3" xfId="258" xr:uid="{00000000-0005-0000-0000-00004C020000}"/>
    <cellStyle name="Финансовый 2 4" xfId="259" xr:uid="{00000000-0005-0000-0000-00004D020000}"/>
    <cellStyle name="Финансовый 2 5" xfId="260" xr:uid="{00000000-0005-0000-0000-00004E020000}"/>
    <cellStyle name="Финансовый 2 6" xfId="261" xr:uid="{00000000-0005-0000-0000-00004F02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D02C3-BE87-4F1E-A0C3-E57B8E971E38}">
  <sheetPr>
    <pageSetUpPr fitToPage="1"/>
  </sheetPr>
  <dimension ref="A1:L61"/>
  <sheetViews>
    <sheetView zoomScale="110" zoomScaleNormal="110" zoomScaleSheetLayoutView="100" workbookViewId="0">
      <selection activeCell="G10" sqref="G10"/>
    </sheetView>
  </sheetViews>
  <sheetFormatPr defaultColWidth="9.140625" defaultRowHeight="12.75" x14ac:dyDescent="0.2"/>
  <cols>
    <col min="1" max="1" width="42.42578125" style="1" customWidth="1"/>
    <col min="2" max="2" width="13.7109375" style="1" customWidth="1"/>
    <col min="3" max="3" width="11.7109375" style="1" customWidth="1"/>
    <col min="4" max="4" width="12.85546875" style="1" customWidth="1"/>
    <col min="5" max="5" width="11.7109375" style="1" customWidth="1"/>
    <col min="6" max="6" width="12.85546875" style="1" customWidth="1"/>
    <col min="7" max="7" width="11.7109375" style="1" customWidth="1"/>
    <col min="8" max="8" width="12.5703125" style="1" customWidth="1"/>
    <col min="9" max="9" width="11.42578125" style="1" customWidth="1"/>
    <col min="10" max="10" width="12.85546875" style="1" customWidth="1"/>
    <col min="11" max="11" width="16" style="1" customWidth="1"/>
    <col min="12" max="12" width="12.85546875" style="1" customWidth="1"/>
    <col min="13" max="13" width="8.140625" style="1" customWidth="1"/>
    <col min="14" max="16384" width="9.140625" style="1"/>
  </cols>
  <sheetData>
    <row r="1" spans="1:12" x14ac:dyDescent="0.2">
      <c r="A1" s="2"/>
      <c r="B1" s="2"/>
    </row>
    <row r="2" spans="1:12" x14ac:dyDescent="0.2">
      <c r="A2" s="86" t="s">
        <v>180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25.15" customHeight="1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2">
      <c r="H4" s="87" t="s">
        <v>110</v>
      </c>
      <c r="I4" s="87"/>
      <c r="J4" s="87"/>
      <c r="K4" s="87"/>
      <c r="L4" s="87"/>
    </row>
    <row r="5" spans="1:12" ht="120.75" customHeight="1" x14ac:dyDescent="0.2">
      <c r="A5" s="3" t="s">
        <v>121</v>
      </c>
      <c r="B5" s="4" t="s">
        <v>166</v>
      </c>
      <c r="C5" s="4" t="s">
        <v>122</v>
      </c>
      <c r="D5" s="4" t="s">
        <v>167</v>
      </c>
      <c r="E5" s="4" t="s">
        <v>122</v>
      </c>
      <c r="F5" s="4" t="s">
        <v>168</v>
      </c>
      <c r="G5" s="4" t="s">
        <v>122</v>
      </c>
      <c r="H5" s="4" t="s">
        <v>169</v>
      </c>
      <c r="I5" s="4" t="s">
        <v>122</v>
      </c>
      <c r="J5" s="4" t="s">
        <v>170</v>
      </c>
      <c r="K5" s="4" t="s">
        <v>154</v>
      </c>
      <c r="L5" s="4" t="s">
        <v>181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</row>
    <row r="7" spans="1:12" s="18" customFormat="1" x14ac:dyDescent="0.2">
      <c r="A7" s="17" t="s">
        <v>123</v>
      </c>
      <c r="B7" s="16">
        <f>B8+B22</f>
        <v>783786.1</v>
      </c>
      <c r="C7" s="16">
        <f>C8+C22</f>
        <v>2087.79</v>
      </c>
      <c r="D7" s="16">
        <f>D8+D22</f>
        <v>785873.89</v>
      </c>
      <c r="E7" s="16">
        <f>E8+E22</f>
        <v>12052.13</v>
      </c>
      <c r="F7" s="16">
        <f>D7+E7</f>
        <v>797926.02</v>
      </c>
      <c r="G7" s="16">
        <f>G8+G22</f>
        <v>-1025.3</v>
      </c>
      <c r="H7" s="16">
        <f>F7+G7</f>
        <v>796900.72</v>
      </c>
      <c r="I7" s="16">
        <f>I8+I22</f>
        <v>1.6</v>
      </c>
      <c r="J7" s="16">
        <f>H7+I7</f>
        <v>796902.32</v>
      </c>
      <c r="K7" s="16">
        <f>K8+K22</f>
        <v>0</v>
      </c>
      <c r="L7" s="16">
        <f>J7+K7</f>
        <v>796902.32</v>
      </c>
    </row>
    <row r="8" spans="1:12" s="18" customFormat="1" x14ac:dyDescent="0.2">
      <c r="A8" s="19" t="s">
        <v>124</v>
      </c>
      <c r="B8" s="20">
        <f>B9+B10+B11+B16+B20</f>
        <v>675777.3</v>
      </c>
      <c r="C8" s="20">
        <f t="shared" ref="C8:K8" si="0">C9+C10+C11+C16+C20</f>
        <v>-1733.45</v>
      </c>
      <c r="D8" s="20">
        <f t="shared" si="0"/>
        <v>674043.85</v>
      </c>
      <c r="E8" s="20">
        <f t="shared" si="0"/>
        <v>5004.26</v>
      </c>
      <c r="F8" s="20">
        <f t="shared" si="0"/>
        <v>679048.11</v>
      </c>
      <c r="G8" s="20">
        <f t="shared" si="0"/>
        <v>-2247.4699999999998</v>
      </c>
      <c r="H8" s="20">
        <f t="shared" si="0"/>
        <v>676800.64</v>
      </c>
      <c r="I8" s="20">
        <f>I9+I10+I11+I16+I20+I21</f>
        <v>-10363.41</v>
      </c>
      <c r="J8" s="20">
        <f t="shared" si="0"/>
        <v>666471.29</v>
      </c>
      <c r="K8" s="20">
        <f t="shared" si="0"/>
        <v>0</v>
      </c>
      <c r="L8" s="16">
        <f>J8+K8</f>
        <v>666471.29</v>
      </c>
    </row>
    <row r="9" spans="1:12" s="18" customFormat="1" x14ac:dyDescent="0.2">
      <c r="A9" s="21" t="s">
        <v>125</v>
      </c>
      <c r="B9" s="22">
        <v>530925.1</v>
      </c>
      <c r="C9" s="22">
        <v>0</v>
      </c>
      <c r="D9" s="22">
        <f>B9+C9</f>
        <v>530925.1</v>
      </c>
      <c r="E9" s="22">
        <v>0</v>
      </c>
      <c r="F9" s="22">
        <f t="shared" ref="D9:F43" si="1">D9+E9</f>
        <v>530925.1</v>
      </c>
      <c r="G9" s="22">
        <v>-773.87</v>
      </c>
      <c r="H9" s="22">
        <f>F9+G9</f>
        <v>530151.23</v>
      </c>
      <c r="I9" s="22">
        <v>-27618.36</v>
      </c>
      <c r="J9" s="22">
        <f>H9+I9</f>
        <v>502532.87</v>
      </c>
      <c r="K9" s="22">
        <v>0</v>
      </c>
      <c r="L9" s="16">
        <f>J9+K9</f>
        <v>502532.87</v>
      </c>
    </row>
    <row r="10" spans="1:12" s="18" customFormat="1" ht="38.25" x14ac:dyDescent="0.2">
      <c r="A10" s="23" t="s">
        <v>126</v>
      </c>
      <c r="B10" s="22">
        <v>8639.1</v>
      </c>
      <c r="C10" s="22">
        <v>0</v>
      </c>
      <c r="D10" s="22">
        <f>B10+C10</f>
        <v>8639.1</v>
      </c>
      <c r="E10" s="22">
        <v>0</v>
      </c>
      <c r="F10" s="22">
        <f t="shared" si="1"/>
        <v>8639.1</v>
      </c>
      <c r="G10" s="22">
        <v>0</v>
      </c>
      <c r="H10" s="22">
        <f t="shared" ref="H10:J21" si="2">F10+G10</f>
        <v>8639.1</v>
      </c>
      <c r="I10" s="22">
        <v>-424.37</v>
      </c>
      <c r="J10" s="22">
        <f t="shared" si="2"/>
        <v>8214.73</v>
      </c>
      <c r="K10" s="22">
        <v>0</v>
      </c>
      <c r="L10" s="16">
        <f t="shared" ref="L10:L19" si="3">J10+K10</f>
        <v>8214.73</v>
      </c>
    </row>
    <row r="11" spans="1:12" s="18" customFormat="1" x14ac:dyDescent="0.2">
      <c r="A11" s="21" t="s">
        <v>127</v>
      </c>
      <c r="B11" s="20">
        <f>SUM(B12:B15)</f>
        <v>88128.9</v>
      </c>
      <c r="C11" s="20">
        <f>SUM(C12:C15)</f>
        <v>-1733.45</v>
      </c>
      <c r="D11" s="20">
        <f>SUM(D12:D15)</f>
        <v>86395.45</v>
      </c>
      <c r="E11" s="20">
        <f>SUM(E12:E15)</f>
        <v>5004.26</v>
      </c>
      <c r="F11" s="20">
        <f t="shared" si="1"/>
        <v>91399.71</v>
      </c>
      <c r="G11" s="20">
        <f t="shared" ref="G11" si="4">SUM(G12:G15)</f>
        <v>-1500</v>
      </c>
      <c r="H11" s="20">
        <f t="shared" si="2"/>
        <v>89899.71</v>
      </c>
      <c r="I11" s="20">
        <f t="shared" ref="I11" si="5">SUM(I12:I15)</f>
        <v>7466.61</v>
      </c>
      <c r="J11" s="20">
        <f t="shared" si="2"/>
        <v>97366.32</v>
      </c>
      <c r="K11" s="20">
        <f>SUM(K12:K15)</f>
        <v>0</v>
      </c>
      <c r="L11" s="16">
        <f t="shared" si="3"/>
        <v>97366.32</v>
      </c>
    </row>
    <row r="12" spans="1:12" s="18" customFormat="1" ht="25.5" x14ac:dyDescent="0.2">
      <c r="A12" s="14" t="s">
        <v>128</v>
      </c>
      <c r="B12" s="22">
        <v>81116.899999999994</v>
      </c>
      <c r="C12" s="22">
        <v>-1733.45</v>
      </c>
      <c r="D12" s="22">
        <f>B12+C12</f>
        <v>79383.45</v>
      </c>
      <c r="E12" s="22">
        <v>5000</v>
      </c>
      <c r="F12" s="22">
        <f t="shared" si="1"/>
        <v>84383.45</v>
      </c>
      <c r="G12" s="22">
        <v>0</v>
      </c>
      <c r="H12" s="22">
        <f t="shared" si="2"/>
        <v>84383.45</v>
      </c>
      <c r="I12" s="22">
        <v>7366.55</v>
      </c>
      <c r="J12" s="22">
        <f t="shared" si="2"/>
        <v>91750</v>
      </c>
      <c r="K12" s="22">
        <v>0</v>
      </c>
      <c r="L12" s="16">
        <f t="shared" si="3"/>
        <v>91750</v>
      </c>
    </row>
    <row r="13" spans="1:12" s="18" customFormat="1" ht="25.5" x14ac:dyDescent="0.2">
      <c r="A13" s="14" t="s">
        <v>129</v>
      </c>
      <c r="B13" s="22">
        <v>3000</v>
      </c>
      <c r="C13" s="22">
        <v>0</v>
      </c>
      <c r="D13" s="22">
        <f>B13+C13</f>
        <v>3000</v>
      </c>
      <c r="E13" s="22">
        <v>0</v>
      </c>
      <c r="F13" s="22">
        <f t="shared" si="1"/>
        <v>3000</v>
      </c>
      <c r="G13" s="22">
        <v>500</v>
      </c>
      <c r="H13" s="22">
        <f t="shared" si="2"/>
        <v>3500</v>
      </c>
      <c r="I13" s="22">
        <v>200</v>
      </c>
      <c r="J13" s="22">
        <f t="shared" si="2"/>
        <v>3700</v>
      </c>
      <c r="K13" s="22">
        <v>0</v>
      </c>
      <c r="L13" s="16">
        <f t="shared" si="3"/>
        <v>3700</v>
      </c>
    </row>
    <row r="14" spans="1:12" s="18" customFormat="1" x14ac:dyDescent="0.2">
      <c r="A14" s="14" t="s">
        <v>130</v>
      </c>
      <c r="B14" s="22">
        <v>12</v>
      </c>
      <c r="C14" s="22">
        <v>0</v>
      </c>
      <c r="D14" s="22">
        <f t="shared" ref="D14:D15" si="6">B14+C14</f>
        <v>12</v>
      </c>
      <c r="E14" s="22">
        <v>4.26</v>
      </c>
      <c r="F14" s="22">
        <f t="shared" si="1"/>
        <v>16.260000000000002</v>
      </c>
      <c r="G14" s="22">
        <v>0</v>
      </c>
      <c r="H14" s="22">
        <f t="shared" si="2"/>
        <v>16.260000000000002</v>
      </c>
      <c r="I14" s="22">
        <v>0.06</v>
      </c>
      <c r="J14" s="22">
        <f t="shared" si="2"/>
        <v>16.32</v>
      </c>
      <c r="K14" s="22">
        <v>0</v>
      </c>
      <c r="L14" s="16">
        <f t="shared" si="3"/>
        <v>16.32</v>
      </c>
    </row>
    <row r="15" spans="1:12" s="18" customFormat="1" ht="38.25" x14ac:dyDescent="0.2">
      <c r="A15" s="14" t="s">
        <v>131</v>
      </c>
      <c r="B15" s="22">
        <v>4000</v>
      </c>
      <c r="C15" s="22">
        <v>0</v>
      </c>
      <c r="D15" s="22">
        <f t="shared" si="6"/>
        <v>4000</v>
      </c>
      <c r="E15" s="22">
        <v>0</v>
      </c>
      <c r="F15" s="22">
        <f t="shared" si="1"/>
        <v>4000</v>
      </c>
      <c r="G15" s="22">
        <v>-2000</v>
      </c>
      <c r="H15" s="22">
        <f t="shared" si="2"/>
        <v>2000</v>
      </c>
      <c r="I15" s="22">
        <v>-100</v>
      </c>
      <c r="J15" s="22">
        <f t="shared" si="2"/>
        <v>1900</v>
      </c>
      <c r="K15" s="22">
        <v>0</v>
      </c>
      <c r="L15" s="16">
        <f t="shared" si="3"/>
        <v>1900</v>
      </c>
    </row>
    <row r="16" spans="1:12" s="18" customFormat="1" x14ac:dyDescent="0.2">
      <c r="A16" s="21" t="s">
        <v>132</v>
      </c>
      <c r="B16" s="20">
        <f>SUM(B17:B19)</f>
        <v>42579.199999999997</v>
      </c>
      <c r="C16" s="20">
        <f t="shared" ref="C16:K16" si="7">SUM(C17:C19)</f>
        <v>0</v>
      </c>
      <c r="D16" s="20">
        <f>SUM(D17:D19)</f>
        <v>42579.199999999997</v>
      </c>
      <c r="E16" s="20">
        <f t="shared" si="7"/>
        <v>0</v>
      </c>
      <c r="F16" s="20">
        <f t="shared" si="1"/>
        <v>42579.199999999997</v>
      </c>
      <c r="G16" s="20">
        <f t="shared" si="7"/>
        <v>0</v>
      </c>
      <c r="H16" s="20">
        <f t="shared" si="2"/>
        <v>42579.199999999997</v>
      </c>
      <c r="I16" s="20">
        <f t="shared" si="7"/>
        <v>10445.17</v>
      </c>
      <c r="J16" s="20">
        <f t="shared" si="2"/>
        <v>53024.37</v>
      </c>
      <c r="K16" s="20">
        <f t="shared" si="7"/>
        <v>0</v>
      </c>
      <c r="L16" s="16">
        <f t="shared" si="3"/>
        <v>53024.37</v>
      </c>
    </row>
    <row r="17" spans="1:12" s="18" customFormat="1" x14ac:dyDescent="0.2">
      <c r="A17" s="24" t="s">
        <v>133</v>
      </c>
      <c r="B17" s="22">
        <v>19071</v>
      </c>
      <c r="C17" s="22">
        <v>0</v>
      </c>
      <c r="D17" s="22">
        <f>B17+C17</f>
        <v>19071</v>
      </c>
      <c r="E17" s="22">
        <v>0</v>
      </c>
      <c r="F17" s="22">
        <f t="shared" si="1"/>
        <v>19071</v>
      </c>
      <c r="G17" s="22">
        <v>0</v>
      </c>
      <c r="H17" s="22">
        <f t="shared" si="2"/>
        <v>19071</v>
      </c>
      <c r="I17" s="22">
        <v>8929</v>
      </c>
      <c r="J17" s="22">
        <f t="shared" si="2"/>
        <v>28000</v>
      </c>
      <c r="K17" s="22">
        <v>0</v>
      </c>
      <c r="L17" s="16">
        <f t="shared" si="3"/>
        <v>28000</v>
      </c>
    </row>
    <row r="18" spans="1:12" s="18" customFormat="1" x14ac:dyDescent="0.2">
      <c r="A18" s="24" t="s">
        <v>165</v>
      </c>
      <c r="B18" s="22">
        <v>16800</v>
      </c>
      <c r="C18" s="22">
        <v>0</v>
      </c>
      <c r="D18" s="22">
        <f t="shared" ref="D18:D21" si="8">B18+C18</f>
        <v>16800</v>
      </c>
      <c r="E18" s="22">
        <v>0</v>
      </c>
      <c r="F18" s="22">
        <f t="shared" si="1"/>
        <v>16800</v>
      </c>
      <c r="G18" s="22">
        <v>0</v>
      </c>
      <c r="H18" s="22">
        <f t="shared" si="2"/>
        <v>16800</v>
      </c>
      <c r="I18" s="22">
        <v>424.37</v>
      </c>
      <c r="J18" s="22">
        <f t="shared" si="2"/>
        <v>17224.37</v>
      </c>
      <c r="K18" s="22"/>
      <c r="L18" s="16"/>
    </row>
    <row r="19" spans="1:12" s="18" customFormat="1" x14ac:dyDescent="0.2">
      <c r="A19" s="24" t="s">
        <v>134</v>
      </c>
      <c r="B19" s="22">
        <v>6708.2</v>
      </c>
      <c r="C19" s="22">
        <v>0</v>
      </c>
      <c r="D19" s="22">
        <f t="shared" si="8"/>
        <v>6708.2</v>
      </c>
      <c r="E19" s="22">
        <v>0</v>
      </c>
      <c r="F19" s="22">
        <f t="shared" si="1"/>
        <v>6708.2</v>
      </c>
      <c r="G19" s="22">
        <v>0</v>
      </c>
      <c r="H19" s="22">
        <f t="shared" si="2"/>
        <v>6708.2</v>
      </c>
      <c r="I19" s="22">
        <v>1091.8</v>
      </c>
      <c r="J19" s="22">
        <f t="shared" si="2"/>
        <v>7800</v>
      </c>
      <c r="K19" s="22">
        <v>0</v>
      </c>
      <c r="L19" s="16">
        <f t="shared" si="3"/>
        <v>7800</v>
      </c>
    </row>
    <row r="20" spans="1:12" s="18" customFormat="1" x14ac:dyDescent="0.2">
      <c r="A20" s="21" t="s">
        <v>135</v>
      </c>
      <c r="B20" s="20">
        <v>5505</v>
      </c>
      <c r="C20" s="20">
        <v>0</v>
      </c>
      <c r="D20" s="20">
        <f t="shared" si="8"/>
        <v>5505</v>
      </c>
      <c r="E20" s="20">
        <v>0</v>
      </c>
      <c r="F20" s="20">
        <f t="shared" si="1"/>
        <v>5505</v>
      </c>
      <c r="G20" s="20">
        <v>26.4</v>
      </c>
      <c r="H20" s="20">
        <f t="shared" si="2"/>
        <v>5531.4</v>
      </c>
      <c r="I20" s="20">
        <v>-198.4</v>
      </c>
      <c r="J20" s="20">
        <f t="shared" si="2"/>
        <v>5333</v>
      </c>
      <c r="K20" s="20">
        <v>0</v>
      </c>
      <c r="L20" s="16">
        <f>J20+K20</f>
        <v>5333</v>
      </c>
    </row>
    <row r="21" spans="1:12" s="18" customFormat="1" ht="39.75" customHeight="1" x14ac:dyDescent="0.2">
      <c r="A21" s="26" t="s">
        <v>171</v>
      </c>
      <c r="B21" s="20">
        <v>0</v>
      </c>
      <c r="C21" s="20">
        <v>0</v>
      </c>
      <c r="D21" s="20">
        <f t="shared" si="8"/>
        <v>0</v>
      </c>
      <c r="E21" s="20">
        <v>0</v>
      </c>
      <c r="F21" s="20">
        <f t="shared" si="1"/>
        <v>0</v>
      </c>
      <c r="G21" s="20">
        <v>0</v>
      </c>
      <c r="H21" s="20">
        <f t="shared" si="2"/>
        <v>0</v>
      </c>
      <c r="I21" s="20">
        <v>-34.06</v>
      </c>
      <c r="J21" s="20">
        <f t="shared" si="2"/>
        <v>-34.06</v>
      </c>
      <c r="K21" s="20">
        <v>0</v>
      </c>
      <c r="L21" s="16">
        <f>J21+K21</f>
        <v>-34.06</v>
      </c>
    </row>
    <row r="22" spans="1:12" s="18" customFormat="1" x14ac:dyDescent="0.2">
      <c r="A22" s="19" t="s">
        <v>136</v>
      </c>
      <c r="B22" s="20">
        <f>B23+B27+B28+B29+B33</f>
        <v>108008.8</v>
      </c>
      <c r="C22" s="20">
        <f>C23+C27+C28+C29+C33</f>
        <v>3821.24</v>
      </c>
      <c r="D22" s="20">
        <f t="shared" si="1"/>
        <v>111830.04</v>
      </c>
      <c r="E22" s="20">
        <f>E23+E27+E28+E29+E33+E34</f>
        <v>7047.87</v>
      </c>
      <c r="F22" s="20">
        <f t="shared" si="1"/>
        <v>118877.91</v>
      </c>
      <c r="G22" s="20">
        <f>G23+G27+G28+G29+G33</f>
        <v>1222.17</v>
      </c>
      <c r="H22" s="20">
        <f>F22+G22</f>
        <v>120100.08</v>
      </c>
      <c r="I22" s="20">
        <f>I23+I27+I28+I29+I33+I34</f>
        <v>10365.01</v>
      </c>
      <c r="J22" s="20">
        <f>H22+I22</f>
        <v>130465.09</v>
      </c>
      <c r="K22" s="20">
        <f>K23+K27+K28+K29+K33</f>
        <v>0</v>
      </c>
      <c r="L22" s="16">
        <f>J22+K22</f>
        <v>130465.09</v>
      </c>
    </row>
    <row r="23" spans="1:12" s="18" customFormat="1" ht="38.25" x14ac:dyDescent="0.2">
      <c r="A23" s="25" t="s">
        <v>137</v>
      </c>
      <c r="B23" s="20">
        <f>SUM(B24:B26)</f>
        <v>80378.2</v>
      </c>
      <c r="C23" s="20">
        <f>SUM(C24:C26)</f>
        <v>0</v>
      </c>
      <c r="D23" s="20">
        <f t="shared" si="1"/>
        <v>80378.2</v>
      </c>
      <c r="E23" s="20">
        <f>SUM(E24:E26)</f>
        <v>-5919.27</v>
      </c>
      <c r="F23" s="20">
        <f t="shared" si="1"/>
        <v>74458.929999999993</v>
      </c>
      <c r="G23" s="20">
        <f>SUM(G24:G26)</f>
        <v>0</v>
      </c>
      <c r="H23" s="20">
        <f>F23+G23</f>
        <v>74458.929999999993</v>
      </c>
      <c r="I23" s="20">
        <f>SUM(I24:I26)</f>
        <v>-4507.08</v>
      </c>
      <c r="J23" s="20">
        <f>H23+I23</f>
        <v>69951.850000000006</v>
      </c>
      <c r="K23" s="20">
        <f>SUM(K24:K26)</f>
        <v>0</v>
      </c>
      <c r="L23" s="16">
        <f>J23+K23</f>
        <v>69951.850000000006</v>
      </c>
    </row>
    <row r="24" spans="1:12" ht="89.25" x14ac:dyDescent="0.2">
      <c r="A24" s="10" t="s">
        <v>138</v>
      </c>
      <c r="B24" s="11">
        <v>68224</v>
      </c>
      <c r="C24" s="11">
        <v>0</v>
      </c>
      <c r="D24" s="11">
        <f t="shared" si="1"/>
        <v>68224</v>
      </c>
      <c r="E24" s="11">
        <v>-5291.9</v>
      </c>
      <c r="F24" s="11">
        <f t="shared" si="1"/>
        <v>62932.1</v>
      </c>
      <c r="G24" s="11">
        <v>0</v>
      </c>
      <c r="H24" s="11">
        <f t="shared" ref="H24:J28" si="9">F24+G24</f>
        <v>62932.1</v>
      </c>
      <c r="I24" s="11">
        <v>-3258.46</v>
      </c>
      <c r="J24" s="11">
        <f t="shared" si="9"/>
        <v>59673.64</v>
      </c>
      <c r="K24" s="11">
        <v>0</v>
      </c>
      <c r="L24" s="16">
        <f t="shared" ref="L24:L43" si="10">J24+K24</f>
        <v>59673.64</v>
      </c>
    </row>
    <row r="25" spans="1:12" ht="51" x14ac:dyDescent="0.2">
      <c r="A25" s="10" t="s">
        <v>139</v>
      </c>
      <c r="B25" s="11">
        <v>828.2</v>
      </c>
      <c r="C25" s="11">
        <v>0</v>
      </c>
      <c r="D25" s="11">
        <f t="shared" si="1"/>
        <v>828.2</v>
      </c>
      <c r="E25" s="11">
        <v>2470.29</v>
      </c>
      <c r="F25" s="11">
        <f t="shared" si="1"/>
        <v>3298.49</v>
      </c>
      <c r="G25" s="11">
        <v>0</v>
      </c>
      <c r="H25" s="11">
        <f t="shared" si="9"/>
        <v>3298.49</v>
      </c>
      <c r="I25" s="11">
        <v>0</v>
      </c>
      <c r="J25" s="11">
        <f t="shared" si="9"/>
        <v>3298.49</v>
      </c>
      <c r="K25" s="11">
        <v>0</v>
      </c>
      <c r="L25" s="16">
        <f t="shared" si="10"/>
        <v>3298.49</v>
      </c>
    </row>
    <row r="26" spans="1:12" ht="89.25" x14ac:dyDescent="0.2">
      <c r="A26" s="8" t="s">
        <v>140</v>
      </c>
      <c r="B26" s="6">
        <v>11326</v>
      </c>
      <c r="C26" s="6">
        <v>0</v>
      </c>
      <c r="D26" s="11">
        <f t="shared" si="1"/>
        <v>11326</v>
      </c>
      <c r="E26" s="6">
        <v>-3097.66</v>
      </c>
      <c r="F26" s="11">
        <f t="shared" si="1"/>
        <v>8228.34</v>
      </c>
      <c r="G26" s="6">
        <v>0</v>
      </c>
      <c r="H26" s="11">
        <f t="shared" si="9"/>
        <v>8228.34</v>
      </c>
      <c r="I26" s="6">
        <v>-1248.6199999999999</v>
      </c>
      <c r="J26" s="11">
        <f t="shared" si="9"/>
        <v>6979.72</v>
      </c>
      <c r="K26" s="6">
        <v>0</v>
      </c>
      <c r="L26" s="16">
        <f t="shared" si="10"/>
        <v>6979.72</v>
      </c>
    </row>
    <row r="27" spans="1:12" ht="25.5" x14ac:dyDescent="0.2">
      <c r="A27" s="12" t="s">
        <v>141</v>
      </c>
      <c r="B27" s="7">
        <v>2738.1</v>
      </c>
      <c r="C27" s="7">
        <v>0</v>
      </c>
      <c r="D27" s="9">
        <f t="shared" si="1"/>
        <v>2738.1</v>
      </c>
      <c r="E27" s="7">
        <v>500</v>
      </c>
      <c r="F27" s="9">
        <f t="shared" si="1"/>
        <v>3238.1</v>
      </c>
      <c r="G27" s="7">
        <v>662</v>
      </c>
      <c r="H27" s="9">
        <f t="shared" si="9"/>
        <v>3900.1</v>
      </c>
      <c r="I27" s="7">
        <v>670</v>
      </c>
      <c r="J27" s="9">
        <f t="shared" si="9"/>
        <v>4570.1000000000004</v>
      </c>
      <c r="K27" s="7">
        <v>0</v>
      </c>
      <c r="L27" s="16">
        <f t="shared" si="10"/>
        <v>4570.1000000000004</v>
      </c>
    </row>
    <row r="28" spans="1:12" ht="25.5" x14ac:dyDescent="0.2">
      <c r="A28" s="13" t="s">
        <v>159</v>
      </c>
      <c r="B28" s="9">
        <v>1031.7</v>
      </c>
      <c r="C28" s="9">
        <v>3321.24</v>
      </c>
      <c r="D28" s="9">
        <f t="shared" si="1"/>
        <v>4352.9399999999996</v>
      </c>
      <c r="E28" s="9">
        <v>2591.7600000000002</v>
      </c>
      <c r="F28" s="9">
        <f t="shared" si="1"/>
        <v>6944.7</v>
      </c>
      <c r="G28" s="9">
        <v>-939.83</v>
      </c>
      <c r="H28" s="9">
        <f t="shared" si="9"/>
        <v>6004.87</v>
      </c>
      <c r="I28" s="9">
        <v>0.88</v>
      </c>
      <c r="J28" s="9">
        <f t="shared" si="9"/>
        <v>6005.75</v>
      </c>
      <c r="K28" s="9">
        <v>0</v>
      </c>
      <c r="L28" s="16">
        <f t="shared" si="10"/>
        <v>6005.75</v>
      </c>
    </row>
    <row r="29" spans="1:12" ht="25.5" x14ac:dyDescent="0.2">
      <c r="A29" s="12" t="s">
        <v>142</v>
      </c>
      <c r="B29" s="7">
        <f>SUM(B30:B32)</f>
        <v>23090.2</v>
      </c>
      <c r="C29" s="7">
        <f>SUM(C30:C32)</f>
        <v>0</v>
      </c>
      <c r="D29" s="7">
        <f t="shared" si="1"/>
        <v>23090.2</v>
      </c>
      <c r="E29" s="7">
        <f>SUM(E30:E32)</f>
        <v>5902.75</v>
      </c>
      <c r="F29" s="7">
        <f t="shared" si="1"/>
        <v>28992.95</v>
      </c>
      <c r="G29" s="7">
        <f>SUM(G30:G32)</f>
        <v>0</v>
      </c>
      <c r="H29" s="7">
        <f>F29+G29</f>
        <v>28992.95</v>
      </c>
      <c r="I29" s="7">
        <f>SUM(I30:I32)</f>
        <v>7091.31</v>
      </c>
      <c r="J29" s="7">
        <f>H29+I29</f>
        <v>36084.26</v>
      </c>
      <c r="K29" s="7">
        <f>SUM(K30:K32)</f>
        <v>0</v>
      </c>
      <c r="L29" s="16">
        <f>J29+K29</f>
        <v>36084.26</v>
      </c>
    </row>
    <row r="30" spans="1:12" ht="25.5" x14ac:dyDescent="0.2">
      <c r="A30" s="8" t="s">
        <v>143</v>
      </c>
      <c r="B30" s="6">
        <v>19384.3</v>
      </c>
      <c r="C30" s="6">
        <v>0</v>
      </c>
      <c r="D30" s="6">
        <f t="shared" si="1"/>
        <v>19384.3</v>
      </c>
      <c r="E30" s="6">
        <v>2379.7800000000002</v>
      </c>
      <c r="F30" s="6">
        <f t="shared" si="1"/>
        <v>21764.080000000002</v>
      </c>
      <c r="G30" s="6">
        <v>0</v>
      </c>
      <c r="H30" s="6">
        <f t="shared" ref="H30:J34" si="11">F30+G30</f>
        <v>21764.080000000002</v>
      </c>
      <c r="I30" s="6">
        <v>3735.92</v>
      </c>
      <c r="J30" s="6">
        <f t="shared" si="11"/>
        <v>25500</v>
      </c>
      <c r="K30" s="6">
        <v>0</v>
      </c>
      <c r="L30" s="16">
        <f t="shared" si="10"/>
        <v>25500</v>
      </c>
    </row>
    <row r="31" spans="1:12" ht="92.25" customHeight="1" x14ac:dyDescent="0.2">
      <c r="A31" s="14" t="s">
        <v>155</v>
      </c>
      <c r="B31" s="6">
        <v>527.70000000000005</v>
      </c>
      <c r="C31" s="6">
        <v>0</v>
      </c>
      <c r="D31" s="6">
        <f t="shared" si="1"/>
        <v>527.70000000000005</v>
      </c>
      <c r="E31" s="6">
        <v>3522.87</v>
      </c>
      <c r="F31" s="6">
        <f t="shared" si="1"/>
        <v>4050.57</v>
      </c>
      <c r="G31" s="6">
        <v>0</v>
      </c>
      <c r="H31" s="6">
        <f t="shared" si="11"/>
        <v>4050.57</v>
      </c>
      <c r="I31" s="6">
        <v>3411.46</v>
      </c>
      <c r="J31" s="6">
        <f t="shared" si="11"/>
        <v>7462.03</v>
      </c>
      <c r="K31" s="6">
        <v>0</v>
      </c>
      <c r="L31" s="16">
        <f t="shared" si="10"/>
        <v>7462.03</v>
      </c>
    </row>
    <row r="32" spans="1:12" ht="51" x14ac:dyDescent="0.2">
      <c r="A32" s="14" t="s">
        <v>156</v>
      </c>
      <c r="B32" s="6">
        <v>3178.2</v>
      </c>
      <c r="C32" s="6">
        <v>0</v>
      </c>
      <c r="D32" s="6">
        <f t="shared" si="1"/>
        <v>3178.2</v>
      </c>
      <c r="E32" s="6">
        <v>0.1</v>
      </c>
      <c r="F32" s="6">
        <f t="shared" si="1"/>
        <v>3178.3</v>
      </c>
      <c r="G32" s="6">
        <v>0</v>
      </c>
      <c r="H32" s="6">
        <f t="shared" si="11"/>
        <v>3178.3</v>
      </c>
      <c r="I32" s="6">
        <v>-56.07</v>
      </c>
      <c r="J32" s="6">
        <f t="shared" si="11"/>
        <v>3122.23</v>
      </c>
      <c r="K32" s="6">
        <v>0</v>
      </c>
      <c r="L32" s="16">
        <f t="shared" si="10"/>
        <v>3122.23</v>
      </c>
    </row>
    <row r="33" spans="1:12" x14ac:dyDescent="0.2">
      <c r="A33" s="12" t="s">
        <v>144</v>
      </c>
      <c r="B33" s="7">
        <v>770.6</v>
      </c>
      <c r="C33" s="7">
        <v>500</v>
      </c>
      <c r="D33" s="7">
        <f t="shared" si="1"/>
        <v>1270.5999999999999</v>
      </c>
      <c r="E33" s="7">
        <v>1920.5</v>
      </c>
      <c r="F33" s="7">
        <f t="shared" si="1"/>
        <v>3191.1</v>
      </c>
      <c r="G33" s="7">
        <v>1500</v>
      </c>
      <c r="H33" s="7">
        <f t="shared" si="11"/>
        <v>4691.1000000000004</v>
      </c>
      <c r="I33" s="7">
        <v>7108.9</v>
      </c>
      <c r="J33" s="7">
        <f t="shared" si="11"/>
        <v>11800</v>
      </c>
      <c r="K33" s="7">
        <v>0</v>
      </c>
      <c r="L33" s="16">
        <f t="shared" si="10"/>
        <v>11800</v>
      </c>
    </row>
    <row r="34" spans="1:12" x14ac:dyDescent="0.2">
      <c r="A34" s="26" t="s">
        <v>172</v>
      </c>
      <c r="B34" s="7">
        <v>0</v>
      </c>
      <c r="C34" s="7">
        <v>0</v>
      </c>
      <c r="D34" s="7">
        <f t="shared" si="1"/>
        <v>0</v>
      </c>
      <c r="E34" s="7">
        <v>2052.13</v>
      </c>
      <c r="F34" s="7">
        <f t="shared" si="1"/>
        <v>2052.13</v>
      </c>
      <c r="G34" s="7">
        <v>0</v>
      </c>
      <c r="H34" s="7">
        <f t="shared" si="11"/>
        <v>2052.13</v>
      </c>
      <c r="I34" s="7">
        <v>1</v>
      </c>
      <c r="J34" s="7">
        <f t="shared" si="11"/>
        <v>2053.13</v>
      </c>
      <c r="K34" s="7">
        <v>0</v>
      </c>
      <c r="L34" s="16">
        <f t="shared" si="10"/>
        <v>2053.13</v>
      </c>
    </row>
    <row r="35" spans="1:12" s="18" customFormat="1" x14ac:dyDescent="0.2">
      <c r="A35" s="26" t="s">
        <v>145</v>
      </c>
      <c r="B35" s="20">
        <f>B36+B41</f>
        <v>2222843.1</v>
      </c>
      <c r="C35" s="20">
        <f>C36+C41+C42+C43</f>
        <v>1253.24</v>
      </c>
      <c r="D35" s="20">
        <f t="shared" si="1"/>
        <v>2224096.34</v>
      </c>
      <c r="E35" s="20">
        <f>E36+E41+E42+E43</f>
        <v>31206.7</v>
      </c>
      <c r="F35" s="20">
        <f t="shared" si="1"/>
        <v>2255303.04</v>
      </c>
      <c r="G35" s="20">
        <f t="shared" ref="G35" si="12">G36+G41+G42+G43</f>
        <v>-501.2</v>
      </c>
      <c r="H35" s="20">
        <f>F35+G35</f>
        <v>2254801.84</v>
      </c>
      <c r="I35" s="20">
        <f t="shared" ref="I35:K35" si="13">I36+I41+I42+I43</f>
        <v>-11863.33</v>
      </c>
      <c r="J35" s="20">
        <f>H35+I35</f>
        <v>2242938.5099999998</v>
      </c>
      <c r="K35" s="20">
        <f t="shared" si="13"/>
        <v>-19533.25</v>
      </c>
      <c r="L35" s="16">
        <f>J35+K35</f>
        <v>2223405.2599999998</v>
      </c>
    </row>
    <row r="36" spans="1:12" ht="25.5" x14ac:dyDescent="0.2">
      <c r="A36" s="12" t="s">
        <v>146</v>
      </c>
      <c r="B36" s="7">
        <f>SUM(B37:B40)</f>
        <v>2222843.1</v>
      </c>
      <c r="C36" s="7">
        <f>SUM(C37:C40)</f>
        <v>2810.03</v>
      </c>
      <c r="D36" s="7">
        <f t="shared" si="1"/>
        <v>2225653.13</v>
      </c>
      <c r="E36" s="7">
        <f t="shared" ref="E36:K36" si="14">SUM(E37:E40)</f>
        <v>30351.26</v>
      </c>
      <c r="F36" s="7">
        <f t="shared" si="1"/>
        <v>2256004.39</v>
      </c>
      <c r="G36" s="7">
        <f t="shared" si="14"/>
        <v>-2531.3000000000002</v>
      </c>
      <c r="H36" s="7">
        <f>F36+G36</f>
        <v>2253473.09</v>
      </c>
      <c r="I36" s="7">
        <f t="shared" si="14"/>
        <v>-11893.33</v>
      </c>
      <c r="J36" s="7">
        <f>H36+I36</f>
        <v>2241579.7599999998</v>
      </c>
      <c r="K36" s="7">
        <f t="shared" si="14"/>
        <v>-19533.25</v>
      </c>
      <c r="L36" s="16">
        <f t="shared" si="10"/>
        <v>2222046.5099999998</v>
      </c>
    </row>
    <row r="37" spans="1:12" ht="25.5" x14ac:dyDescent="0.2">
      <c r="A37" s="8" t="s">
        <v>147</v>
      </c>
      <c r="B37" s="6">
        <v>654162.9</v>
      </c>
      <c r="C37" s="6">
        <v>0</v>
      </c>
      <c r="D37" s="6">
        <f t="shared" si="1"/>
        <v>654162.9</v>
      </c>
      <c r="E37" s="6">
        <v>0</v>
      </c>
      <c r="F37" s="6">
        <f t="shared" si="1"/>
        <v>654162.9</v>
      </c>
      <c r="G37" s="6">
        <v>37577.9</v>
      </c>
      <c r="H37" s="6">
        <f t="shared" ref="H37:J43" si="15">F37+G37</f>
        <v>691740.8</v>
      </c>
      <c r="I37" s="6">
        <v>10879.9</v>
      </c>
      <c r="J37" s="6">
        <f t="shared" si="15"/>
        <v>702620.7</v>
      </c>
      <c r="K37" s="6">
        <v>0</v>
      </c>
      <c r="L37" s="16">
        <f t="shared" si="10"/>
        <v>702620.7</v>
      </c>
    </row>
    <row r="38" spans="1:12" ht="38.25" x14ac:dyDescent="0.2">
      <c r="A38" s="8" t="s">
        <v>148</v>
      </c>
      <c r="B38" s="6">
        <v>140577</v>
      </c>
      <c r="C38" s="6">
        <v>0.03</v>
      </c>
      <c r="D38" s="6">
        <f t="shared" si="1"/>
        <v>140577.03</v>
      </c>
      <c r="E38" s="6">
        <v>27944.82</v>
      </c>
      <c r="F38" s="6">
        <f t="shared" si="1"/>
        <v>168521.85</v>
      </c>
      <c r="G38" s="6">
        <v>-17735.990000000002</v>
      </c>
      <c r="H38" s="6">
        <f t="shared" si="15"/>
        <v>150785.85999999999</v>
      </c>
      <c r="I38" s="6">
        <v>-3875.83</v>
      </c>
      <c r="J38" s="6">
        <f t="shared" si="15"/>
        <v>146910.03</v>
      </c>
      <c r="K38" s="6">
        <v>-8589.69</v>
      </c>
      <c r="L38" s="16">
        <f t="shared" si="10"/>
        <v>138320.34</v>
      </c>
    </row>
    <row r="39" spans="1:12" ht="25.5" x14ac:dyDescent="0.2">
      <c r="A39" s="8" t="s">
        <v>149</v>
      </c>
      <c r="B39" s="6">
        <v>1391236.6</v>
      </c>
      <c r="C39" s="6">
        <v>0</v>
      </c>
      <c r="D39" s="6">
        <f t="shared" si="1"/>
        <v>1391236.6</v>
      </c>
      <c r="E39" s="6">
        <v>0</v>
      </c>
      <c r="F39" s="6">
        <f t="shared" si="1"/>
        <v>1391236.6</v>
      </c>
      <c r="G39" s="6">
        <v>-25391.599999999999</v>
      </c>
      <c r="H39" s="6">
        <f t="shared" si="15"/>
        <v>1365845</v>
      </c>
      <c r="I39" s="6">
        <v>-18897.400000000001</v>
      </c>
      <c r="J39" s="6">
        <f t="shared" si="15"/>
        <v>1346947.6</v>
      </c>
      <c r="K39" s="6">
        <v>-8185.9</v>
      </c>
      <c r="L39" s="16">
        <f>J39+K39</f>
        <v>1338761.7</v>
      </c>
    </row>
    <row r="40" spans="1:12" x14ac:dyDescent="0.2">
      <c r="A40" s="8" t="s">
        <v>150</v>
      </c>
      <c r="B40" s="6">
        <v>36866.6</v>
      </c>
      <c r="C40" s="6">
        <v>2810</v>
      </c>
      <c r="D40" s="6">
        <f t="shared" si="1"/>
        <v>39676.6</v>
      </c>
      <c r="E40" s="6">
        <v>2406.44</v>
      </c>
      <c r="F40" s="6">
        <f t="shared" si="1"/>
        <v>42083.040000000001</v>
      </c>
      <c r="G40" s="6">
        <v>3018.39</v>
      </c>
      <c r="H40" s="6">
        <f t="shared" si="15"/>
        <v>45101.43</v>
      </c>
      <c r="I40" s="11">
        <v>0</v>
      </c>
      <c r="J40" s="6">
        <f t="shared" si="15"/>
        <v>45101.43</v>
      </c>
      <c r="K40" s="11">
        <v>-2757.66</v>
      </c>
      <c r="L40" s="16">
        <f t="shared" si="10"/>
        <v>42343.77</v>
      </c>
    </row>
    <row r="41" spans="1:12" x14ac:dyDescent="0.2">
      <c r="A41" s="12" t="s">
        <v>151</v>
      </c>
      <c r="B41" s="9">
        <v>0</v>
      </c>
      <c r="C41" s="9">
        <v>0</v>
      </c>
      <c r="D41" s="7">
        <f t="shared" si="1"/>
        <v>0</v>
      </c>
      <c r="E41" s="9">
        <v>825</v>
      </c>
      <c r="F41" s="7">
        <f t="shared" si="1"/>
        <v>825</v>
      </c>
      <c r="G41" s="9">
        <v>2080</v>
      </c>
      <c r="H41" s="7">
        <f t="shared" si="15"/>
        <v>2905</v>
      </c>
      <c r="I41" s="7">
        <v>0</v>
      </c>
      <c r="J41" s="7">
        <f t="shared" si="15"/>
        <v>2905</v>
      </c>
      <c r="K41" s="7">
        <v>0</v>
      </c>
      <c r="L41" s="16">
        <f t="shared" si="10"/>
        <v>2905</v>
      </c>
    </row>
    <row r="42" spans="1:12" ht="63.75" x14ac:dyDescent="0.2">
      <c r="A42" s="12" t="s">
        <v>160</v>
      </c>
      <c r="B42" s="6">
        <v>0</v>
      </c>
      <c r="C42" s="6">
        <v>502.03</v>
      </c>
      <c r="D42" s="6">
        <f t="shared" si="1"/>
        <v>502.03</v>
      </c>
      <c r="E42" s="6">
        <v>30.62</v>
      </c>
      <c r="F42" s="6">
        <f t="shared" si="1"/>
        <v>532.65</v>
      </c>
      <c r="G42" s="6">
        <v>976.67</v>
      </c>
      <c r="H42" s="6">
        <f t="shared" si="15"/>
        <v>1509.32</v>
      </c>
      <c r="I42" s="6">
        <v>30</v>
      </c>
      <c r="J42" s="6">
        <f t="shared" si="15"/>
        <v>1539.32</v>
      </c>
      <c r="K42" s="6">
        <v>0</v>
      </c>
      <c r="L42" s="16">
        <f t="shared" si="10"/>
        <v>1539.32</v>
      </c>
    </row>
    <row r="43" spans="1:12" ht="38.25" x14ac:dyDescent="0.2">
      <c r="A43" s="12" t="s">
        <v>152</v>
      </c>
      <c r="B43" s="6">
        <v>0</v>
      </c>
      <c r="C43" s="6">
        <v>-2058.8200000000002</v>
      </c>
      <c r="D43" s="6">
        <f t="shared" si="1"/>
        <v>-2058.8200000000002</v>
      </c>
      <c r="E43" s="6">
        <v>-0.18</v>
      </c>
      <c r="F43" s="6">
        <f t="shared" si="1"/>
        <v>-2059</v>
      </c>
      <c r="G43" s="6">
        <v>-1026.57</v>
      </c>
      <c r="H43" s="6">
        <f t="shared" si="15"/>
        <v>-3085.57</v>
      </c>
      <c r="I43" s="6">
        <v>0</v>
      </c>
      <c r="J43" s="6">
        <f t="shared" si="15"/>
        <v>-3085.57</v>
      </c>
      <c r="K43" s="6">
        <v>0</v>
      </c>
      <c r="L43" s="16">
        <f t="shared" si="10"/>
        <v>-3085.57</v>
      </c>
    </row>
    <row r="44" spans="1:12" s="18" customFormat="1" x14ac:dyDescent="0.2">
      <c r="A44" s="26" t="s">
        <v>153</v>
      </c>
      <c r="B44" s="20">
        <f>B7+B35+B42+B43</f>
        <v>3006629.2</v>
      </c>
      <c r="C44" s="20">
        <f>C7+C35</f>
        <v>3341.03</v>
      </c>
      <c r="D44" s="20">
        <f t="shared" ref="D44:K44" si="16">D7+D35</f>
        <v>3009970.23</v>
      </c>
      <c r="E44" s="20">
        <f t="shared" si="16"/>
        <v>43258.83</v>
      </c>
      <c r="F44" s="20">
        <f t="shared" si="16"/>
        <v>3053229.06</v>
      </c>
      <c r="G44" s="20">
        <f t="shared" si="16"/>
        <v>-1526.5</v>
      </c>
      <c r="H44" s="20">
        <f t="shared" si="16"/>
        <v>3051702.56</v>
      </c>
      <c r="I44" s="20">
        <f t="shared" si="16"/>
        <v>-11861.73</v>
      </c>
      <c r="J44" s="20">
        <f t="shared" si="16"/>
        <v>3039840.83</v>
      </c>
      <c r="K44" s="20">
        <f t="shared" si="16"/>
        <v>-19533.25</v>
      </c>
      <c r="L44" s="16">
        <f>J44+K44</f>
        <v>3020307.58</v>
      </c>
    </row>
    <row r="45" spans="1:12" x14ac:dyDescent="0.2">
      <c r="A45" s="15"/>
      <c r="B45" s="15"/>
    </row>
    <row r="46" spans="1:12" x14ac:dyDescent="0.2">
      <c r="A46" s="15"/>
      <c r="B46" s="15"/>
    </row>
    <row r="47" spans="1:12" x14ac:dyDescent="0.2">
      <c r="A47" s="15"/>
      <c r="B47" s="15"/>
    </row>
    <row r="48" spans="1:12" x14ac:dyDescent="0.2">
      <c r="A48" s="15"/>
      <c r="B48" s="15"/>
    </row>
    <row r="49" spans="1:2" x14ac:dyDescent="0.2">
      <c r="A49" s="15"/>
      <c r="B49" s="15"/>
    </row>
    <row r="50" spans="1:2" x14ac:dyDescent="0.2">
      <c r="A50" s="15"/>
      <c r="B50" s="15"/>
    </row>
    <row r="51" spans="1:2" x14ac:dyDescent="0.2">
      <c r="A51" s="15"/>
      <c r="B51" s="15"/>
    </row>
    <row r="52" spans="1:2" x14ac:dyDescent="0.2">
      <c r="A52" s="15"/>
      <c r="B52" s="15"/>
    </row>
    <row r="53" spans="1:2" x14ac:dyDescent="0.2">
      <c r="A53" s="15"/>
      <c r="B53" s="15"/>
    </row>
    <row r="54" spans="1:2" x14ac:dyDescent="0.2">
      <c r="A54" s="15"/>
      <c r="B54" s="15"/>
    </row>
    <row r="55" spans="1:2" x14ac:dyDescent="0.2">
      <c r="A55" s="15"/>
      <c r="B55" s="15"/>
    </row>
    <row r="56" spans="1:2" x14ac:dyDescent="0.2">
      <c r="A56" s="15"/>
      <c r="B56" s="15"/>
    </row>
    <row r="57" spans="1:2" x14ac:dyDescent="0.2">
      <c r="A57" s="15"/>
      <c r="B57" s="15"/>
    </row>
    <row r="58" spans="1:2" x14ac:dyDescent="0.2">
      <c r="A58" s="15"/>
      <c r="B58" s="15"/>
    </row>
    <row r="59" spans="1:2" x14ac:dyDescent="0.2">
      <c r="A59" s="15"/>
      <c r="B59" s="15"/>
    </row>
    <row r="60" spans="1:2" x14ac:dyDescent="0.2">
      <c r="A60" s="15"/>
      <c r="B60" s="15"/>
    </row>
    <row r="61" spans="1:2" x14ac:dyDescent="0.2">
      <c r="A61" s="15"/>
      <c r="B61" s="15"/>
    </row>
  </sheetData>
  <mergeCells count="2">
    <mergeCell ref="A2:L3"/>
    <mergeCell ref="H4:L4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7" firstPageNumber="445" fitToHeight="0" orientation="landscape" useFirstPageNumber="1" r:id="rId1"/>
  <headerFooter scaleWithDoc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N72"/>
  <sheetViews>
    <sheetView tabSelected="1" zoomScale="90" zoomScaleNormal="90" workbookViewId="0">
      <pane xSplit="2" ySplit="5" topLeftCell="C9" activePane="bottomRight" state="frozen"/>
      <selection pane="topRight" activeCell="C1" sqref="C1"/>
      <selection pane="bottomLeft" activeCell="A6" sqref="A6"/>
      <selection pane="bottomRight" activeCell="A21" sqref="A21:A22"/>
    </sheetView>
  </sheetViews>
  <sheetFormatPr defaultColWidth="9.140625" defaultRowHeight="12.75" x14ac:dyDescent="0.2"/>
  <cols>
    <col min="1" max="1" width="30.42578125" style="28" customWidth="1"/>
    <col min="2" max="2" width="7.5703125" style="28" customWidth="1"/>
    <col min="3" max="4" width="16" style="28" customWidth="1"/>
    <col min="5" max="6" width="16.7109375" style="28" customWidth="1"/>
    <col min="7" max="13" width="16" style="28" customWidth="1"/>
    <col min="14" max="14" width="12" style="28" customWidth="1"/>
    <col min="15" max="15" width="12.7109375" style="28" customWidth="1"/>
    <col min="16" max="16384" width="9.140625" style="28"/>
  </cols>
  <sheetData>
    <row r="1" spans="1:14" ht="36" customHeight="1" x14ac:dyDescent="0.2">
      <c r="A1" s="90" t="s">
        <v>180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4" ht="13.5" thickBot="1" x14ac:dyDescent="0.25">
      <c r="M2" s="29" t="s">
        <v>110</v>
      </c>
    </row>
    <row r="3" spans="1:14" ht="13.15" customHeight="1" x14ac:dyDescent="0.2">
      <c r="A3" s="93" t="s">
        <v>103</v>
      </c>
      <c r="B3" s="95" t="s">
        <v>108</v>
      </c>
      <c r="C3" s="95" t="s">
        <v>175</v>
      </c>
      <c r="D3" s="95" t="s">
        <v>120</v>
      </c>
      <c r="E3" s="98" t="s">
        <v>176</v>
      </c>
      <c r="F3" s="95" t="s">
        <v>120</v>
      </c>
      <c r="G3" s="98" t="s">
        <v>177</v>
      </c>
      <c r="H3" s="95" t="s">
        <v>120</v>
      </c>
      <c r="I3" s="98" t="s">
        <v>178</v>
      </c>
      <c r="J3" s="95" t="s">
        <v>120</v>
      </c>
      <c r="K3" s="98" t="s">
        <v>179</v>
      </c>
      <c r="L3" s="95" t="s">
        <v>120</v>
      </c>
      <c r="M3" s="91" t="s">
        <v>173</v>
      </c>
    </row>
    <row r="4" spans="1:14" ht="70.900000000000006" customHeight="1" thickBot="1" x14ac:dyDescent="0.25">
      <c r="A4" s="94"/>
      <c r="B4" s="96"/>
      <c r="C4" s="97"/>
      <c r="D4" s="96"/>
      <c r="E4" s="99"/>
      <c r="F4" s="96"/>
      <c r="G4" s="99"/>
      <c r="H4" s="96"/>
      <c r="I4" s="99"/>
      <c r="J4" s="96"/>
      <c r="K4" s="99"/>
      <c r="L4" s="96"/>
      <c r="M4" s="92"/>
    </row>
    <row r="5" spans="1:14" ht="13.15" customHeight="1" thickBot="1" x14ac:dyDescent="0.25">
      <c r="A5" s="82" t="s">
        <v>101</v>
      </c>
      <c r="B5" s="83" t="s">
        <v>100</v>
      </c>
      <c r="C5" s="84">
        <v>3</v>
      </c>
      <c r="D5" s="84">
        <v>4</v>
      </c>
      <c r="E5" s="84">
        <v>5</v>
      </c>
      <c r="F5" s="84">
        <v>6</v>
      </c>
      <c r="G5" s="84">
        <v>7</v>
      </c>
      <c r="H5" s="84">
        <v>8</v>
      </c>
      <c r="I5" s="84">
        <v>9</v>
      </c>
      <c r="J5" s="84">
        <v>10</v>
      </c>
      <c r="K5" s="84">
        <v>11</v>
      </c>
      <c r="L5" s="84">
        <v>12</v>
      </c>
      <c r="M5" s="85">
        <v>13</v>
      </c>
      <c r="N5" s="51"/>
    </row>
    <row r="6" spans="1:14" ht="18" customHeight="1" x14ac:dyDescent="0.2">
      <c r="A6" s="78" t="s">
        <v>107</v>
      </c>
      <c r="B6" s="79"/>
      <c r="C6" s="80">
        <f>C7+C18+C24+C32+C37+C40+C46+C52+C57+C62+C66+C49</f>
        <v>3078629.2</v>
      </c>
      <c r="D6" s="80">
        <f>E6-C6</f>
        <v>82163.94</v>
      </c>
      <c r="E6" s="80">
        <f>E7+E18+E24+E32+E37+E40+E46+E52+E57+E62+E66+E49</f>
        <v>3160793.14</v>
      </c>
      <c r="F6" s="80">
        <f>G6-E6</f>
        <v>71987.570000000007</v>
      </c>
      <c r="G6" s="80">
        <f>G7+G18+G24+G32+G37+G40+G46+G52+G57+G62+G66+G49</f>
        <v>3232780.71</v>
      </c>
      <c r="H6" s="80">
        <f>I6-G6</f>
        <v>11311.97</v>
      </c>
      <c r="I6" s="80">
        <f>I7+I18+I24+I32+I37+I40+I46+I52+I57+I62+I66+I49</f>
        <v>3244092.68</v>
      </c>
      <c r="J6" s="80">
        <f>K6-I6</f>
        <v>-51856.38</v>
      </c>
      <c r="K6" s="80">
        <f>K7+K18+K24+K32+K37+K40+K46+K52+K57+K62+K66+K49</f>
        <v>3192236.3</v>
      </c>
      <c r="L6" s="80">
        <f t="shared" ref="L6:L38" si="0">M6-K6</f>
        <v>-19533.25</v>
      </c>
      <c r="M6" s="81">
        <f>M7+M18+M24+M32+M37+M40+M46+M52+M57+M62+M66+M49</f>
        <v>3172703.05</v>
      </c>
    </row>
    <row r="7" spans="1:14" s="53" customFormat="1" x14ac:dyDescent="0.2">
      <c r="A7" s="55" t="s">
        <v>1</v>
      </c>
      <c r="B7" s="52" t="s">
        <v>38</v>
      </c>
      <c r="C7" s="30">
        <f>C9+C10+C11+C12+C13+C14+C15+C16</f>
        <v>390819.3</v>
      </c>
      <c r="D7" s="30">
        <f>E7-C7</f>
        <v>3776</v>
      </c>
      <c r="E7" s="30">
        <f>E9+E10+E11+E12+E13+E14+E15+E16</f>
        <v>394595.3</v>
      </c>
      <c r="F7" s="30">
        <f t="shared" ref="F7:F53" si="1">G7-E7</f>
        <v>-3968.32</v>
      </c>
      <c r="G7" s="30">
        <f>G9+G10+G11+G12+G13+G14+G15+G16</f>
        <v>390626.98</v>
      </c>
      <c r="H7" s="30">
        <f t="shared" ref="H7:H53" si="2">I7-G7</f>
        <v>8032.18</v>
      </c>
      <c r="I7" s="30">
        <f>I9+I10+I11+I12+I13+I14+I15+I16</f>
        <v>398659.16</v>
      </c>
      <c r="J7" s="30">
        <f>K7-I7</f>
        <v>-5452.95</v>
      </c>
      <c r="K7" s="30">
        <f>K9+K10+K11+K12+K13+K14+K15+K16</f>
        <v>393206.21</v>
      </c>
      <c r="L7" s="30">
        <f t="shared" si="0"/>
        <v>-641.76</v>
      </c>
      <c r="M7" s="56">
        <f>M9+M10+M11+M12+M13+M14+M15+M16</f>
        <v>392564.45</v>
      </c>
    </row>
    <row r="8" spans="1:14" ht="80.25" hidden="1" customHeight="1" x14ac:dyDescent="0.2">
      <c r="A8" s="57" t="s">
        <v>37</v>
      </c>
      <c r="B8" s="54" t="s">
        <v>81</v>
      </c>
      <c r="C8" s="31"/>
      <c r="D8" s="31">
        <f t="shared" ref="D8:J53" si="3">E8-C8</f>
        <v>0</v>
      </c>
      <c r="E8" s="31"/>
      <c r="F8" s="31">
        <f t="shared" si="1"/>
        <v>0</v>
      </c>
      <c r="G8" s="31"/>
      <c r="H8" s="31">
        <f t="shared" si="2"/>
        <v>0</v>
      </c>
      <c r="I8" s="31"/>
      <c r="J8" s="30">
        <f t="shared" ref="J8:J53" si="4">K8-I8</f>
        <v>0</v>
      </c>
      <c r="K8" s="31"/>
      <c r="L8" s="30">
        <f t="shared" si="0"/>
        <v>0</v>
      </c>
      <c r="M8" s="58"/>
    </row>
    <row r="9" spans="1:14" ht="54.6" customHeight="1" x14ac:dyDescent="0.2">
      <c r="A9" s="57" t="s">
        <v>2</v>
      </c>
      <c r="B9" s="54" t="s">
        <v>39</v>
      </c>
      <c r="C9" s="32">
        <v>5727</v>
      </c>
      <c r="D9" s="31">
        <f>E9-C9</f>
        <v>0</v>
      </c>
      <c r="E9" s="33">
        <v>5727</v>
      </c>
      <c r="F9" s="31">
        <f t="shared" si="1"/>
        <v>0</v>
      </c>
      <c r="G9" s="34">
        <v>5727</v>
      </c>
      <c r="H9" s="31">
        <f t="shared" si="2"/>
        <v>1411.06</v>
      </c>
      <c r="I9" s="32">
        <v>7138.06</v>
      </c>
      <c r="J9" s="31">
        <f t="shared" si="4"/>
        <v>-107</v>
      </c>
      <c r="K9" s="35">
        <v>7031.06</v>
      </c>
      <c r="L9" s="31">
        <f t="shared" si="0"/>
        <v>0</v>
      </c>
      <c r="M9" s="59">
        <v>7031.06</v>
      </c>
    </row>
    <row r="10" spans="1:14" ht="84.75" customHeight="1" x14ac:dyDescent="0.2">
      <c r="A10" s="57" t="s">
        <v>3</v>
      </c>
      <c r="B10" s="54" t="s">
        <v>40</v>
      </c>
      <c r="C10" s="32">
        <v>19827</v>
      </c>
      <c r="D10" s="31">
        <f t="shared" si="3"/>
        <v>-400</v>
      </c>
      <c r="E10" s="33">
        <v>19427</v>
      </c>
      <c r="F10" s="31">
        <f t="shared" si="1"/>
        <v>0</v>
      </c>
      <c r="G10" s="34">
        <v>19427</v>
      </c>
      <c r="H10" s="31">
        <f t="shared" si="2"/>
        <v>433.09</v>
      </c>
      <c r="I10" s="32">
        <v>19860.09</v>
      </c>
      <c r="J10" s="31">
        <f t="shared" si="4"/>
        <v>-338</v>
      </c>
      <c r="K10" s="35">
        <v>19522.09</v>
      </c>
      <c r="L10" s="31">
        <f t="shared" si="0"/>
        <v>0</v>
      </c>
      <c r="M10" s="59">
        <v>19522.09</v>
      </c>
    </row>
    <row r="11" spans="1:14" ht="108" customHeight="1" x14ac:dyDescent="0.2">
      <c r="A11" s="57" t="s">
        <v>4</v>
      </c>
      <c r="B11" s="54" t="s">
        <v>41</v>
      </c>
      <c r="C11" s="32">
        <v>148742</v>
      </c>
      <c r="D11" s="31">
        <f t="shared" si="3"/>
        <v>0</v>
      </c>
      <c r="E11" s="33">
        <v>148742</v>
      </c>
      <c r="F11" s="31">
        <f t="shared" si="1"/>
        <v>0</v>
      </c>
      <c r="G11" s="34">
        <v>148742</v>
      </c>
      <c r="H11" s="31">
        <f t="shared" si="2"/>
        <v>1395.06</v>
      </c>
      <c r="I11" s="32">
        <v>150137.06</v>
      </c>
      <c r="J11" s="31">
        <f t="shared" si="4"/>
        <v>0</v>
      </c>
      <c r="K11" s="35">
        <v>150137.06</v>
      </c>
      <c r="L11" s="31">
        <f t="shared" si="0"/>
        <v>116.22</v>
      </c>
      <c r="M11" s="59">
        <v>150253.28</v>
      </c>
    </row>
    <row r="12" spans="1:14" ht="15" customHeight="1" x14ac:dyDescent="0.2">
      <c r="A12" s="57" t="s">
        <v>5</v>
      </c>
      <c r="B12" s="54" t="s">
        <v>42</v>
      </c>
      <c r="C12" s="36">
        <v>6.2</v>
      </c>
      <c r="D12" s="31">
        <f t="shared" si="3"/>
        <v>0</v>
      </c>
      <c r="E12" s="32">
        <v>6.2</v>
      </c>
      <c r="F12" s="31">
        <f t="shared" si="1"/>
        <v>0</v>
      </c>
      <c r="G12" s="34">
        <v>6.2</v>
      </c>
      <c r="H12" s="31">
        <f t="shared" si="2"/>
        <v>0</v>
      </c>
      <c r="I12" s="32">
        <v>6.2</v>
      </c>
      <c r="J12" s="31">
        <f t="shared" si="4"/>
        <v>0</v>
      </c>
      <c r="K12" s="35">
        <v>6.2</v>
      </c>
      <c r="L12" s="31">
        <f t="shared" si="0"/>
        <v>0</v>
      </c>
      <c r="M12" s="59">
        <v>6.2</v>
      </c>
    </row>
    <row r="13" spans="1:14" ht="81" customHeight="1" x14ac:dyDescent="0.2">
      <c r="A13" s="57" t="s">
        <v>6</v>
      </c>
      <c r="B13" s="54" t="s">
        <v>43</v>
      </c>
      <c r="C13" s="32">
        <v>53932</v>
      </c>
      <c r="D13" s="31">
        <f t="shared" si="3"/>
        <v>0</v>
      </c>
      <c r="E13" s="33">
        <v>53932</v>
      </c>
      <c r="F13" s="31">
        <f t="shared" si="1"/>
        <v>0</v>
      </c>
      <c r="G13" s="34">
        <v>53932</v>
      </c>
      <c r="H13" s="31">
        <f t="shared" si="2"/>
        <v>2507.54</v>
      </c>
      <c r="I13" s="32">
        <v>56439.54</v>
      </c>
      <c r="J13" s="31">
        <f t="shared" si="4"/>
        <v>0</v>
      </c>
      <c r="K13" s="35">
        <v>56439.54</v>
      </c>
      <c r="L13" s="31">
        <f t="shared" si="0"/>
        <v>0</v>
      </c>
      <c r="M13" s="59">
        <v>56439.54</v>
      </c>
    </row>
    <row r="14" spans="1:14" ht="81" customHeight="1" x14ac:dyDescent="0.2">
      <c r="A14" s="57" t="s">
        <v>162</v>
      </c>
      <c r="B14" s="54" t="s">
        <v>161</v>
      </c>
      <c r="C14" s="32">
        <v>0</v>
      </c>
      <c r="D14" s="31">
        <f t="shared" si="3"/>
        <v>0</v>
      </c>
      <c r="E14" s="33">
        <v>0</v>
      </c>
      <c r="F14" s="31">
        <f t="shared" si="1"/>
        <v>0</v>
      </c>
      <c r="G14" s="34">
        <v>0</v>
      </c>
      <c r="H14" s="31">
        <f t="shared" si="2"/>
        <v>0</v>
      </c>
      <c r="I14" s="32">
        <v>0</v>
      </c>
      <c r="J14" s="31">
        <f t="shared" si="4"/>
        <v>0</v>
      </c>
      <c r="K14" s="35">
        <v>0</v>
      </c>
      <c r="L14" s="31">
        <f t="shared" si="0"/>
        <v>0</v>
      </c>
      <c r="M14" s="59">
        <v>0</v>
      </c>
    </row>
    <row r="15" spans="1:14" ht="15" x14ac:dyDescent="0.2">
      <c r="A15" s="57" t="s">
        <v>8</v>
      </c>
      <c r="B15" s="54" t="s">
        <v>44</v>
      </c>
      <c r="C15" s="32">
        <v>1639.9</v>
      </c>
      <c r="D15" s="31">
        <f t="shared" si="3"/>
        <v>0</v>
      </c>
      <c r="E15" s="33">
        <v>1639.9</v>
      </c>
      <c r="F15" s="31">
        <f t="shared" si="1"/>
        <v>0</v>
      </c>
      <c r="G15" s="34">
        <v>1639.9</v>
      </c>
      <c r="H15" s="31">
        <f t="shared" si="2"/>
        <v>-1000</v>
      </c>
      <c r="I15" s="32">
        <v>639.9</v>
      </c>
      <c r="J15" s="31">
        <f t="shared" si="4"/>
        <v>-639.9</v>
      </c>
      <c r="K15" s="35">
        <v>0</v>
      </c>
      <c r="L15" s="31">
        <f t="shared" si="0"/>
        <v>0</v>
      </c>
      <c r="M15" s="59">
        <v>0</v>
      </c>
    </row>
    <row r="16" spans="1:14" ht="26.25" customHeight="1" x14ac:dyDescent="0.2">
      <c r="A16" s="57" t="s">
        <v>9</v>
      </c>
      <c r="B16" s="54" t="s">
        <v>82</v>
      </c>
      <c r="C16" s="32">
        <v>160945.20000000001</v>
      </c>
      <c r="D16" s="31">
        <f t="shared" si="3"/>
        <v>4176</v>
      </c>
      <c r="E16" s="33">
        <v>165121.20000000001</v>
      </c>
      <c r="F16" s="31">
        <f t="shared" si="1"/>
        <v>-3968.32</v>
      </c>
      <c r="G16" s="34">
        <v>161152.88</v>
      </c>
      <c r="H16" s="31">
        <f t="shared" si="2"/>
        <v>3285.43</v>
      </c>
      <c r="I16" s="32">
        <v>164438.31</v>
      </c>
      <c r="J16" s="31">
        <f t="shared" si="4"/>
        <v>-4368.05</v>
      </c>
      <c r="K16" s="35">
        <v>160070.26</v>
      </c>
      <c r="L16" s="31">
        <f t="shared" si="0"/>
        <v>-757.98</v>
      </c>
      <c r="M16" s="59">
        <v>159312.28</v>
      </c>
    </row>
    <row r="17" spans="1:13" ht="30" hidden="1" customHeight="1" x14ac:dyDescent="0.2">
      <c r="A17" s="57" t="s">
        <v>80</v>
      </c>
      <c r="B17" s="54" t="s">
        <v>79</v>
      </c>
      <c r="C17" s="31"/>
      <c r="D17" s="31">
        <f t="shared" si="3"/>
        <v>0</v>
      </c>
      <c r="E17" s="31"/>
      <c r="F17" s="31">
        <f t="shared" si="1"/>
        <v>0</v>
      </c>
      <c r="G17" s="31"/>
      <c r="H17" s="31">
        <f t="shared" si="2"/>
        <v>0</v>
      </c>
      <c r="I17" s="31"/>
      <c r="J17" s="30">
        <f t="shared" si="4"/>
        <v>0</v>
      </c>
      <c r="K17" s="31"/>
      <c r="L17" s="30">
        <f t="shared" si="0"/>
        <v>0</v>
      </c>
      <c r="M17" s="58"/>
    </row>
    <row r="18" spans="1:13" s="53" customFormat="1" ht="54.75" customHeight="1" x14ac:dyDescent="0.2">
      <c r="A18" s="55" t="s">
        <v>10</v>
      </c>
      <c r="B18" s="52" t="s">
        <v>45</v>
      </c>
      <c r="C18" s="30">
        <f>C19+C20+C21+C22+C23</f>
        <v>11851.9</v>
      </c>
      <c r="D18" s="30">
        <f t="shared" si="3"/>
        <v>1023.8</v>
      </c>
      <c r="E18" s="30">
        <f>E19+E20+E21+E22+E23</f>
        <v>12875.7</v>
      </c>
      <c r="F18" s="30">
        <f t="shared" si="1"/>
        <v>0</v>
      </c>
      <c r="G18" s="30">
        <f>G19+G20+G21+G22+G23</f>
        <v>12875.7</v>
      </c>
      <c r="H18" s="30">
        <f t="shared" si="2"/>
        <v>507.98</v>
      </c>
      <c r="I18" s="30">
        <f>I19+I20+I21+I22+I23</f>
        <v>13383.68</v>
      </c>
      <c r="J18" s="30">
        <f t="shared" si="4"/>
        <v>16.57</v>
      </c>
      <c r="K18" s="30">
        <f>K19+K20+K21+K22+K23</f>
        <v>13400.25</v>
      </c>
      <c r="L18" s="30">
        <f t="shared" si="0"/>
        <v>0</v>
      </c>
      <c r="M18" s="56">
        <f>M19+M20+M21+M22+M23</f>
        <v>13400.25</v>
      </c>
    </row>
    <row r="19" spans="1:13" ht="26.25" hidden="1" customHeight="1" x14ac:dyDescent="0.2">
      <c r="A19" s="57" t="s">
        <v>11</v>
      </c>
      <c r="B19" s="54" t="s">
        <v>46</v>
      </c>
      <c r="C19" s="31"/>
      <c r="D19" s="31">
        <f t="shared" si="3"/>
        <v>0</v>
      </c>
      <c r="E19" s="31"/>
      <c r="F19" s="31">
        <f t="shared" si="1"/>
        <v>0</v>
      </c>
      <c r="G19" s="31"/>
      <c r="H19" s="31">
        <f t="shared" si="2"/>
        <v>0</v>
      </c>
      <c r="I19" s="31"/>
      <c r="J19" s="30">
        <f t="shared" si="4"/>
        <v>0</v>
      </c>
      <c r="K19" s="31"/>
      <c r="L19" s="30">
        <f t="shared" si="0"/>
        <v>0</v>
      </c>
      <c r="M19" s="58"/>
    </row>
    <row r="20" spans="1:13" ht="15" customHeight="1" x14ac:dyDescent="0.2">
      <c r="A20" s="57" t="s">
        <v>99</v>
      </c>
      <c r="B20" s="54" t="s">
        <v>98</v>
      </c>
      <c r="C20" s="32">
        <v>5268.3</v>
      </c>
      <c r="D20" s="31">
        <f t="shared" si="3"/>
        <v>0</v>
      </c>
      <c r="E20" s="33">
        <v>5268.3</v>
      </c>
      <c r="F20" s="31">
        <f t="shared" si="1"/>
        <v>0</v>
      </c>
      <c r="G20" s="34">
        <v>5268.3</v>
      </c>
      <c r="H20" s="31">
        <f t="shared" si="2"/>
        <v>0</v>
      </c>
      <c r="I20" s="32">
        <v>5268.3</v>
      </c>
      <c r="J20" s="31">
        <f t="shared" si="4"/>
        <v>0</v>
      </c>
      <c r="K20" s="37">
        <v>5268.3</v>
      </c>
      <c r="L20" s="31">
        <f t="shared" si="0"/>
        <v>0</v>
      </c>
      <c r="M20" s="60">
        <v>5268.3</v>
      </c>
    </row>
    <row r="21" spans="1:13" ht="71.45" customHeight="1" x14ac:dyDescent="0.2">
      <c r="A21" s="88" t="s">
        <v>104</v>
      </c>
      <c r="B21" s="54" t="s">
        <v>47</v>
      </c>
      <c r="C21" s="32">
        <v>1976.7</v>
      </c>
      <c r="D21" s="31">
        <f t="shared" si="3"/>
        <v>1023.8</v>
      </c>
      <c r="E21" s="33">
        <v>3000.5</v>
      </c>
      <c r="F21" s="31">
        <f t="shared" si="1"/>
        <v>0</v>
      </c>
      <c r="G21" s="34">
        <v>3000.5</v>
      </c>
      <c r="H21" s="31">
        <f t="shared" si="2"/>
        <v>855.72</v>
      </c>
      <c r="I21" s="32">
        <v>3856.22</v>
      </c>
      <c r="J21" s="31">
        <f t="shared" si="4"/>
        <v>-3856.22</v>
      </c>
      <c r="K21" s="37">
        <v>0</v>
      </c>
      <c r="L21" s="31">
        <f t="shared" si="0"/>
        <v>0</v>
      </c>
      <c r="M21" s="60">
        <v>0</v>
      </c>
    </row>
    <row r="22" spans="1:13" ht="27.75" customHeight="1" x14ac:dyDescent="0.2">
      <c r="A22" s="89"/>
      <c r="B22" s="54" t="s">
        <v>48</v>
      </c>
      <c r="C22" s="32">
        <v>348</v>
      </c>
      <c r="D22" s="31">
        <f t="shared" si="3"/>
        <v>0</v>
      </c>
      <c r="E22" s="33">
        <v>348</v>
      </c>
      <c r="F22" s="31">
        <f t="shared" si="1"/>
        <v>0</v>
      </c>
      <c r="G22" s="34">
        <v>348</v>
      </c>
      <c r="H22" s="31">
        <f t="shared" si="2"/>
        <v>-233.3</v>
      </c>
      <c r="I22" s="32">
        <v>114.7</v>
      </c>
      <c r="J22" s="31">
        <f t="shared" si="4"/>
        <v>3872.79</v>
      </c>
      <c r="K22" s="37">
        <v>3987.49</v>
      </c>
      <c r="L22" s="31">
        <f t="shared" si="0"/>
        <v>0</v>
      </c>
      <c r="M22" s="60">
        <v>3987.49</v>
      </c>
    </row>
    <row r="23" spans="1:13" ht="51.75" customHeight="1" x14ac:dyDescent="0.2">
      <c r="A23" s="57" t="s">
        <v>12</v>
      </c>
      <c r="B23" s="54" t="s">
        <v>49</v>
      </c>
      <c r="C23" s="32">
        <v>4258.8999999999996</v>
      </c>
      <c r="D23" s="31">
        <f t="shared" si="3"/>
        <v>0</v>
      </c>
      <c r="E23" s="33">
        <v>4258.8999999999996</v>
      </c>
      <c r="F23" s="31">
        <f t="shared" si="1"/>
        <v>0</v>
      </c>
      <c r="G23" s="34">
        <v>4258.8999999999996</v>
      </c>
      <c r="H23" s="31">
        <f t="shared" si="2"/>
        <v>-114.44</v>
      </c>
      <c r="I23" s="32">
        <v>4144.46</v>
      </c>
      <c r="J23" s="31">
        <f t="shared" si="4"/>
        <v>0</v>
      </c>
      <c r="K23" s="37">
        <v>4144.46</v>
      </c>
      <c r="L23" s="31">
        <f t="shared" si="0"/>
        <v>0</v>
      </c>
      <c r="M23" s="60">
        <v>4144.46</v>
      </c>
    </row>
    <row r="24" spans="1:13" s="53" customFormat="1" ht="16.5" customHeight="1" x14ac:dyDescent="0.2">
      <c r="A24" s="55" t="s">
        <v>13</v>
      </c>
      <c r="B24" s="52" t="s">
        <v>50</v>
      </c>
      <c r="C24" s="30">
        <f>SUM(C25:C31)</f>
        <v>157511</v>
      </c>
      <c r="D24" s="30">
        <f t="shared" si="3"/>
        <v>12217.16</v>
      </c>
      <c r="E24" s="30">
        <f>SUM(E25:E31)</f>
        <v>169728.16</v>
      </c>
      <c r="F24" s="30">
        <f t="shared" si="1"/>
        <v>23535.8</v>
      </c>
      <c r="G24" s="30">
        <f>SUM(G25:G31)</f>
        <v>193263.96</v>
      </c>
      <c r="H24" s="30">
        <f t="shared" si="2"/>
        <v>16342.66</v>
      </c>
      <c r="I24" s="30">
        <f>SUM(I25:I31)</f>
        <v>209606.62</v>
      </c>
      <c r="J24" s="30">
        <f t="shared" si="4"/>
        <v>-12367.8</v>
      </c>
      <c r="K24" s="30">
        <f>SUM(K25:K31)</f>
        <v>197238.82</v>
      </c>
      <c r="L24" s="30">
        <f t="shared" si="0"/>
        <v>0</v>
      </c>
      <c r="M24" s="56">
        <f>SUM(M25:M31)</f>
        <v>197238.82</v>
      </c>
    </row>
    <row r="25" spans="1:13" ht="16.5" customHeight="1" x14ac:dyDescent="0.2">
      <c r="A25" s="57" t="s">
        <v>14</v>
      </c>
      <c r="B25" s="54" t="s">
        <v>51</v>
      </c>
      <c r="C25" s="32">
        <v>2631.4</v>
      </c>
      <c r="D25" s="31">
        <f t="shared" si="3"/>
        <v>0</v>
      </c>
      <c r="E25" s="33">
        <v>2631.4</v>
      </c>
      <c r="F25" s="31">
        <f t="shared" si="1"/>
        <v>992.5</v>
      </c>
      <c r="G25" s="34">
        <v>3623.9</v>
      </c>
      <c r="H25" s="31">
        <f t="shared" si="2"/>
        <v>1516</v>
      </c>
      <c r="I25" s="32">
        <v>5139.8999999999996</v>
      </c>
      <c r="J25" s="31">
        <f t="shared" si="4"/>
        <v>0</v>
      </c>
      <c r="K25" s="38">
        <v>5139.8999999999996</v>
      </c>
      <c r="L25" s="31">
        <f t="shared" si="0"/>
        <v>0</v>
      </c>
      <c r="M25" s="61">
        <v>5139.8999999999996</v>
      </c>
    </row>
    <row r="26" spans="1:13" ht="15" x14ac:dyDescent="0.2">
      <c r="A26" s="57" t="s">
        <v>15</v>
      </c>
      <c r="B26" s="54" t="s">
        <v>52</v>
      </c>
      <c r="C26" s="32">
        <v>1238.4000000000001</v>
      </c>
      <c r="D26" s="31">
        <f t="shared" si="3"/>
        <v>0</v>
      </c>
      <c r="E26" s="33">
        <v>1238.4000000000001</v>
      </c>
      <c r="F26" s="31">
        <f t="shared" si="1"/>
        <v>0</v>
      </c>
      <c r="G26" s="34">
        <v>1238.4000000000001</v>
      </c>
      <c r="H26" s="31">
        <f t="shared" si="2"/>
        <v>461.2</v>
      </c>
      <c r="I26" s="32">
        <v>1699.6</v>
      </c>
      <c r="J26" s="31">
        <f t="shared" si="4"/>
        <v>0</v>
      </c>
      <c r="K26" s="38">
        <v>1699.6</v>
      </c>
      <c r="L26" s="31">
        <f t="shared" si="0"/>
        <v>0</v>
      </c>
      <c r="M26" s="61">
        <v>1699.6</v>
      </c>
    </row>
    <row r="27" spans="1:13" ht="15" x14ac:dyDescent="0.2">
      <c r="A27" s="57" t="s">
        <v>157</v>
      </c>
      <c r="B27" s="54" t="s">
        <v>158</v>
      </c>
      <c r="C27" s="32">
        <v>2665</v>
      </c>
      <c r="D27" s="31">
        <f t="shared" si="3"/>
        <v>-1776</v>
      </c>
      <c r="E27" s="33">
        <v>889</v>
      </c>
      <c r="F27" s="31">
        <f t="shared" si="1"/>
        <v>0</v>
      </c>
      <c r="G27" s="34">
        <v>889</v>
      </c>
      <c r="H27" s="31">
        <f t="shared" si="2"/>
        <v>-557.58000000000004</v>
      </c>
      <c r="I27" s="32">
        <v>331.42</v>
      </c>
      <c r="J27" s="31">
        <f t="shared" si="4"/>
        <v>0</v>
      </c>
      <c r="K27" s="38">
        <v>331.42</v>
      </c>
      <c r="L27" s="31">
        <f t="shared" si="0"/>
        <v>0</v>
      </c>
      <c r="M27" s="61">
        <v>331.42</v>
      </c>
    </row>
    <row r="28" spans="1:13" ht="15.75" customHeight="1" x14ac:dyDescent="0.2">
      <c r="A28" s="57" t="s">
        <v>16</v>
      </c>
      <c r="B28" s="54" t="s">
        <v>53</v>
      </c>
      <c r="C28" s="32">
        <v>37296</v>
      </c>
      <c r="D28" s="31">
        <f t="shared" si="3"/>
        <v>0</v>
      </c>
      <c r="E28" s="33">
        <v>37296</v>
      </c>
      <c r="F28" s="31">
        <f t="shared" si="1"/>
        <v>0</v>
      </c>
      <c r="G28" s="34">
        <v>37296</v>
      </c>
      <c r="H28" s="31">
        <f t="shared" si="2"/>
        <v>0</v>
      </c>
      <c r="I28" s="32">
        <v>37296</v>
      </c>
      <c r="J28" s="31">
        <f t="shared" si="4"/>
        <v>-7375.4</v>
      </c>
      <c r="K28" s="38">
        <v>29920.6</v>
      </c>
      <c r="L28" s="31">
        <f t="shared" si="0"/>
        <v>0</v>
      </c>
      <c r="M28" s="61">
        <v>29920.6</v>
      </c>
    </row>
    <row r="29" spans="1:13" ht="26.25" customHeight="1" x14ac:dyDescent="0.2">
      <c r="A29" s="57" t="s">
        <v>83</v>
      </c>
      <c r="B29" s="54" t="s">
        <v>54</v>
      </c>
      <c r="C29" s="32">
        <v>93377</v>
      </c>
      <c r="D29" s="31">
        <f t="shared" si="3"/>
        <v>14828.77</v>
      </c>
      <c r="E29" s="33">
        <v>108205.77</v>
      </c>
      <c r="F29" s="31">
        <f t="shared" si="1"/>
        <v>22288.799999999999</v>
      </c>
      <c r="G29" s="34">
        <v>130494.57</v>
      </c>
      <c r="H29" s="31">
        <f t="shared" si="2"/>
        <v>11609.96</v>
      </c>
      <c r="I29" s="32">
        <v>142104.53</v>
      </c>
      <c r="J29" s="31">
        <f t="shared" si="4"/>
        <v>-1204.0999999999999</v>
      </c>
      <c r="K29" s="38">
        <v>140900.43</v>
      </c>
      <c r="L29" s="31">
        <f t="shared" si="0"/>
        <v>0</v>
      </c>
      <c r="M29" s="61">
        <v>140900.43</v>
      </c>
    </row>
    <row r="30" spans="1:13" ht="15.75" customHeight="1" x14ac:dyDescent="0.2">
      <c r="A30" s="57" t="s">
        <v>17</v>
      </c>
      <c r="B30" s="54" t="s">
        <v>55</v>
      </c>
      <c r="C30" s="32">
        <v>5670</v>
      </c>
      <c r="D30" s="31">
        <f t="shared" si="3"/>
        <v>-607.29999999999995</v>
      </c>
      <c r="E30" s="33">
        <v>5062.7</v>
      </c>
      <c r="F30" s="31">
        <f t="shared" si="1"/>
        <v>0</v>
      </c>
      <c r="G30" s="34">
        <v>5062.7</v>
      </c>
      <c r="H30" s="31">
        <f t="shared" si="2"/>
        <v>-5.59</v>
      </c>
      <c r="I30" s="32">
        <v>5057.1099999999997</v>
      </c>
      <c r="J30" s="31">
        <f t="shared" si="4"/>
        <v>-661.2</v>
      </c>
      <c r="K30" s="38">
        <v>4395.91</v>
      </c>
      <c r="L30" s="31">
        <f t="shared" si="0"/>
        <v>0</v>
      </c>
      <c r="M30" s="61">
        <v>4395.91</v>
      </c>
    </row>
    <row r="31" spans="1:13" ht="26.25" customHeight="1" x14ac:dyDescent="0.2">
      <c r="A31" s="57" t="s">
        <v>18</v>
      </c>
      <c r="B31" s="54" t="s">
        <v>56</v>
      </c>
      <c r="C31" s="32">
        <v>14633.2</v>
      </c>
      <c r="D31" s="31">
        <f t="shared" si="3"/>
        <v>-228.31</v>
      </c>
      <c r="E31" s="33">
        <v>14404.89</v>
      </c>
      <c r="F31" s="31">
        <f t="shared" si="1"/>
        <v>254.5</v>
      </c>
      <c r="G31" s="34">
        <v>14659.39</v>
      </c>
      <c r="H31" s="31">
        <f t="shared" si="2"/>
        <v>3318.67</v>
      </c>
      <c r="I31" s="32">
        <v>17978.060000000001</v>
      </c>
      <c r="J31" s="31">
        <f t="shared" si="4"/>
        <v>-3127.1</v>
      </c>
      <c r="K31" s="38">
        <v>14850.96</v>
      </c>
      <c r="L31" s="31">
        <f t="shared" si="0"/>
        <v>0</v>
      </c>
      <c r="M31" s="61">
        <v>14850.96</v>
      </c>
    </row>
    <row r="32" spans="1:13" s="53" customFormat="1" ht="27.75" customHeight="1" x14ac:dyDescent="0.2">
      <c r="A32" s="55" t="s">
        <v>19</v>
      </c>
      <c r="B32" s="52" t="s">
        <v>57</v>
      </c>
      <c r="C32" s="30">
        <f>SUM(C33:C36)</f>
        <v>241161.60000000001</v>
      </c>
      <c r="D32" s="30">
        <f t="shared" si="3"/>
        <v>8979.52</v>
      </c>
      <c r="E32" s="30">
        <f t="shared" ref="E32:I32" si="5">SUM(E33:E36)</f>
        <v>250141.12</v>
      </c>
      <c r="F32" s="30">
        <f t="shared" si="1"/>
        <v>32926.36</v>
      </c>
      <c r="G32" s="30">
        <f>SUM(G33:G36)</f>
        <v>283067.48</v>
      </c>
      <c r="H32" s="30">
        <f t="shared" si="2"/>
        <v>-12269.13</v>
      </c>
      <c r="I32" s="30">
        <f t="shared" si="5"/>
        <v>270798.34999999998</v>
      </c>
      <c r="J32" s="30">
        <f t="shared" si="4"/>
        <v>-2706.08</v>
      </c>
      <c r="K32" s="30">
        <f t="shared" ref="K32:M32" si="6">SUM(K33:K36)</f>
        <v>268092.27</v>
      </c>
      <c r="L32" s="30">
        <f t="shared" si="0"/>
        <v>-14</v>
      </c>
      <c r="M32" s="56">
        <f t="shared" si="6"/>
        <v>268078.27</v>
      </c>
    </row>
    <row r="33" spans="1:13" ht="16.5" customHeight="1" x14ac:dyDescent="0.2">
      <c r="A33" s="57" t="s">
        <v>20</v>
      </c>
      <c r="B33" s="54" t="s">
        <v>58</v>
      </c>
      <c r="C33" s="32">
        <v>34691.300000000003</v>
      </c>
      <c r="D33" s="31">
        <f t="shared" si="3"/>
        <v>-200</v>
      </c>
      <c r="E33" s="33">
        <v>34491.300000000003</v>
      </c>
      <c r="F33" s="31">
        <f t="shared" si="1"/>
        <v>1398.54</v>
      </c>
      <c r="G33" s="34">
        <v>35889.839999999997</v>
      </c>
      <c r="H33" s="31">
        <f t="shared" si="2"/>
        <v>-24131.71</v>
      </c>
      <c r="I33" s="32">
        <v>11758.13</v>
      </c>
      <c r="J33" s="31">
        <f t="shared" si="4"/>
        <v>-954.3</v>
      </c>
      <c r="K33" s="39">
        <v>10803.83</v>
      </c>
      <c r="L33" s="31">
        <f t="shared" si="0"/>
        <v>55.3</v>
      </c>
      <c r="M33" s="62">
        <v>10859.13</v>
      </c>
    </row>
    <row r="34" spans="1:13" ht="17.25" customHeight="1" x14ac:dyDescent="0.2">
      <c r="A34" s="57" t="s">
        <v>21</v>
      </c>
      <c r="B34" s="54" t="s">
        <v>59</v>
      </c>
      <c r="C34" s="32">
        <v>27515.1</v>
      </c>
      <c r="D34" s="31">
        <f t="shared" si="3"/>
        <v>0</v>
      </c>
      <c r="E34" s="33">
        <v>27515.1</v>
      </c>
      <c r="F34" s="31">
        <f t="shared" si="1"/>
        <v>-157.1</v>
      </c>
      <c r="G34" s="34">
        <v>27358</v>
      </c>
      <c r="H34" s="31">
        <f t="shared" si="2"/>
        <v>1473.9</v>
      </c>
      <c r="I34" s="32">
        <v>28831.9</v>
      </c>
      <c r="J34" s="31">
        <f t="shared" si="4"/>
        <v>-6.51</v>
      </c>
      <c r="K34" s="39">
        <v>28825.39</v>
      </c>
      <c r="L34" s="31">
        <f t="shared" si="0"/>
        <v>-53.4</v>
      </c>
      <c r="M34" s="62">
        <v>28771.99</v>
      </c>
    </row>
    <row r="35" spans="1:13" ht="15" x14ac:dyDescent="0.2">
      <c r="A35" s="57" t="s">
        <v>106</v>
      </c>
      <c r="B35" s="54" t="s">
        <v>105</v>
      </c>
      <c r="C35" s="32">
        <v>125249.60000000001</v>
      </c>
      <c r="D35" s="31">
        <f t="shared" si="3"/>
        <v>9179.52</v>
      </c>
      <c r="E35" s="33">
        <v>134429.12</v>
      </c>
      <c r="F35" s="31">
        <f t="shared" si="1"/>
        <v>30586.52</v>
      </c>
      <c r="G35" s="34">
        <v>165015.64000000001</v>
      </c>
      <c r="H35" s="31">
        <f t="shared" si="2"/>
        <v>10064.23</v>
      </c>
      <c r="I35" s="32">
        <v>175079.87</v>
      </c>
      <c r="J35" s="31">
        <f t="shared" si="4"/>
        <v>-5396.03</v>
      </c>
      <c r="K35" s="39">
        <v>169683.84</v>
      </c>
      <c r="L35" s="31">
        <f t="shared" si="0"/>
        <v>-15.9</v>
      </c>
      <c r="M35" s="62">
        <v>169667.94</v>
      </c>
    </row>
    <row r="36" spans="1:13" ht="38.25" x14ac:dyDescent="0.2">
      <c r="A36" s="57" t="s">
        <v>22</v>
      </c>
      <c r="B36" s="54" t="s">
        <v>60</v>
      </c>
      <c r="C36" s="32">
        <v>53705.599999999999</v>
      </c>
      <c r="D36" s="31">
        <f t="shared" si="3"/>
        <v>0</v>
      </c>
      <c r="E36" s="33">
        <v>53705.599999999999</v>
      </c>
      <c r="F36" s="31">
        <f t="shared" si="1"/>
        <v>1098.4000000000001</v>
      </c>
      <c r="G36" s="34">
        <v>54804</v>
      </c>
      <c r="H36" s="31">
        <f t="shared" si="2"/>
        <v>324.45</v>
      </c>
      <c r="I36" s="32">
        <v>55128.45</v>
      </c>
      <c r="J36" s="31">
        <f t="shared" si="4"/>
        <v>3650.76</v>
      </c>
      <c r="K36" s="39">
        <v>58779.21</v>
      </c>
      <c r="L36" s="31">
        <f t="shared" si="0"/>
        <v>0</v>
      </c>
      <c r="M36" s="62">
        <v>58779.21</v>
      </c>
    </row>
    <row r="37" spans="1:13" s="53" customFormat="1" ht="26.25" customHeight="1" x14ac:dyDescent="0.2">
      <c r="A37" s="55" t="s">
        <v>23</v>
      </c>
      <c r="B37" s="52" t="s">
        <v>61</v>
      </c>
      <c r="C37" s="30">
        <f>SUM(C38:C39)</f>
        <v>860.9</v>
      </c>
      <c r="D37" s="30">
        <f t="shared" si="3"/>
        <v>0</v>
      </c>
      <c r="E37" s="30">
        <f>SUM(E38:E39)</f>
        <v>860.9</v>
      </c>
      <c r="F37" s="30">
        <f t="shared" si="1"/>
        <v>0</v>
      </c>
      <c r="G37" s="30">
        <f>SUM(G38:G39)</f>
        <v>860.9</v>
      </c>
      <c r="H37" s="30">
        <f t="shared" si="2"/>
        <v>-41.25</v>
      </c>
      <c r="I37" s="30">
        <f>SUM(I38:I39)</f>
        <v>819.65</v>
      </c>
      <c r="J37" s="30">
        <f t="shared" si="4"/>
        <v>-51.05</v>
      </c>
      <c r="K37" s="30">
        <f>SUM(K38:K39)</f>
        <v>768.6</v>
      </c>
      <c r="L37" s="30">
        <f t="shared" si="0"/>
        <v>0</v>
      </c>
      <c r="M37" s="56">
        <f>SUM(M38:M39)</f>
        <v>768.6</v>
      </c>
    </row>
    <row r="38" spans="1:13" s="53" customFormat="1" ht="26.25" customHeight="1" x14ac:dyDescent="0.2">
      <c r="A38" s="57" t="s">
        <v>112</v>
      </c>
      <c r="B38" s="54" t="s">
        <v>111</v>
      </c>
      <c r="C38" s="32">
        <v>0</v>
      </c>
      <c r="D38" s="31">
        <f t="shared" si="3"/>
        <v>0</v>
      </c>
      <c r="E38" s="33">
        <v>0</v>
      </c>
      <c r="F38" s="31">
        <f t="shared" si="1"/>
        <v>0</v>
      </c>
      <c r="G38" s="34">
        <v>0</v>
      </c>
      <c r="H38" s="31">
        <f t="shared" si="2"/>
        <v>0</v>
      </c>
      <c r="I38" s="31">
        <v>0</v>
      </c>
      <c r="J38" s="31">
        <f t="shared" si="4"/>
        <v>0</v>
      </c>
      <c r="K38" s="40">
        <v>0</v>
      </c>
      <c r="L38" s="31">
        <f t="shared" si="0"/>
        <v>0</v>
      </c>
      <c r="M38" s="63">
        <v>0</v>
      </c>
    </row>
    <row r="39" spans="1:13" ht="28.5" customHeight="1" x14ac:dyDescent="0.2">
      <c r="A39" s="57" t="s">
        <v>24</v>
      </c>
      <c r="B39" s="54" t="s">
        <v>62</v>
      </c>
      <c r="C39" s="32">
        <v>860.9</v>
      </c>
      <c r="D39" s="31">
        <f t="shared" si="3"/>
        <v>0</v>
      </c>
      <c r="E39" s="33">
        <v>860.9</v>
      </c>
      <c r="F39" s="31">
        <f t="shared" si="1"/>
        <v>0</v>
      </c>
      <c r="G39" s="34">
        <v>860.9</v>
      </c>
      <c r="H39" s="31">
        <f t="shared" si="2"/>
        <v>-41.25</v>
      </c>
      <c r="I39" s="32">
        <v>819.65</v>
      </c>
      <c r="J39" s="31">
        <f t="shared" si="4"/>
        <v>-51.05</v>
      </c>
      <c r="K39" s="40">
        <v>768.6</v>
      </c>
      <c r="L39" s="31">
        <f t="shared" ref="L39:L68" si="7">M39-K39</f>
        <v>0</v>
      </c>
      <c r="M39" s="63">
        <v>768.6</v>
      </c>
    </row>
    <row r="40" spans="1:13" s="53" customFormat="1" ht="16.5" customHeight="1" x14ac:dyDescent="0.2">
      <c r="A40" s="55" t="s">
        <v>25</v>
      </c>
      <c r="B40" s="52" t="s">
        <v>63</v>
      </c>
      <c r="C40" s="30">
        <f>SUM(C41:C45)</f>
        <v>1756667.4</v>
      </c>
      <c r="D40" s="30">
        <f t="shared" si="3"/>
        <v>20435.2</v>
      </c>
      <c r="E40" s="30">
        <f>SUM(E41:E45)</f>
        <v>1777102.6</v>
      </c>
      <c r="F40" s="30">
        <f t="shared" si="1"/>
        <v>18710.86</v>
      </c>
      <c r="G40" s="30">
        <f>SUM(G41:G45)</f>
        <v>1795813.46</v>
      </c>
      <c r="H40" s="30">
        <f t="shared" si="2"/>
        <v>-13538.91</v>
      </c>
      <c r="I40" s="30">
        <f>SUM(I41:I45)</f>
        <v>1782274.55</v>
      </c>
      <c r="J40" s="30">
        <f t="shared" si="4"/>
        <v>-15460.05</v>
      </c>
      <c r="K40" s="30">
        <f>SUM(K41:K45)</f>
        <v>1766814.5</v>
      </c>
      <c r="L40" s="30">
        <f t="shared" si="7"/>
        <v>-13667.59</v>
      </c>
      <c r="M40" s="56">
        <f>SUM(M41:M45)</f>
        <v>1753146.91</v>
      </c>
    </row>
    <row r="41" spans="1:13" ht="17.25" customHeight="1" x14ac:dyDescent="0.2">
      <c r="A41" s="57" t="s">
        <v>26</v>
      </c>
      <c r="B41" s="54" t="s">
        <v>64</v>
      </c>
      <c r="C41" s="32">
        <v>647331.1</v>
      </c>
      <c r="D41" s="31">
        <f t="shared" si="3"/>
        <v>59</v>
      </c>
      <c r="E41" s="33">
        <v>647390.1</v>
      </c>
      <c r="F41" s="31">
        <f t="shared" si="1"/>
        <v>13711.93</v>
      </c>
      <c r="G41" s="34">
        <v>661102.03</v>
      </c>
      <c r="H41" s="31">
        <f t="shared" si="2"/>
        <v>-10325.26</v>
      </c>
      <c r="I41" s="32">
        <v>650776.77</v>
      </c>
      <c r="J41" s="31">
        <f t="shared" si="4"/>
        <v>6813.87</v>
      </c>
      <c r="K41" s="41">
        <v>657590.64</v>
      </c>
      <c r="L41" s="31">
        <f t="shared" si="7"/>
        <v>-17.12</v>
      </c>
      <c r="M41" s="64">
        <v>657573.52</v>
      </c>
    </row>
    <row r="42" spans="1:13" ht="17.25" customHeight="1" x14ac:dyDescent="0.2">
      <c r="A42" s="57" t="s">
        <v>27</v>
      </c>
      <c r="B42" s="54" t="s">
        <v>65</v>
      </c>
      <c r="C42" s="32">
        <v>859471.1</v>
      </c>
      <c r="D42" s="31">
        <f t="shared" si="3"/>
        <v>20001.43</v>
      </c>
      <c r="E42" s="33">
        <v>879472.53</v>
      </c>
      <c r="F42" s="31">
        <f t="shared" si="1"/>
        <v>4530.46</v>
      </c>
      <c r="G42" s="34">
        <v>884002.99</v>
      </c>
      <c r="H42" s="31">
        <f t="shared" si="2"/>
        <v>14798.24</v>
      </c>
      <c r="I42" s="32">
        <v>898801.23</v>
      </c>
      <c r="J42" s="31">
        <f t="shared" si="4"/>
        <v>-14293.7</v>
      </c>
      <c r="K42" s="41">
        <v>884507.53</v>
      </c>
      <c r="L42" s="31">
        <f t="shared" si="7"/>
        <v>-13667.59</v>
      </c>
      <c r="M42" s="64">
        <v>870839.94</v>
      </c>
    </row>
    <row r="43" spans="1:13" ht="15" x14ac:dyDescent="0.2">
      <c r="A43" s="57" t="s">
        <v>114</v>
      </c>
      <c r="B43" s="54" t="s">
        <v>113</v>
      </c>
      <c r="C43" s="32">
        <v>154328.5</v>
      </c>
      <c r="D43" s="31">
        <f t="shared" si="3"/>
        <v>159.79</v>
      </c>
      <c r="E43" s="33">
        <v>154488.29</v>
      </c>
      <c r="F43" s="31">
        <f t="shared" si="1"/>
        <v>292.81</v>
      </c>
      <c r="G43" s="34">
        <v>154781.1</v>
      </c>
      <c r="H43" s="31">
        <f t="shared" si="2"/>
        <v>-4240.4399999999996</v>
      </c>
      <c r="I43" s="32">
        <v>150540.66</v>
      </c>
      <c r="J43" s="31">
        <f t="shared" si="4"/>
        <v>-3939.85</v>
      </c>
      <c r="K43" s="41">
        <v>146600.81</v>
      </c>
      <c r="L43" s="31">
        <f t="shared" si="7"/>
        <v>17.12</v>
      </c>
      <c r="M43" s="64">
        <v>146617.93</v>
      </c>
    </row>
    <row r="44" spans="1:13" ht="15" x14ac:dyDescent="0.2">
      <c r="A44" s="57" t="s">
        <v>115</v>
      </c>
      <c r="B44" s="54" t="s">
        <v>66</v>
      </c>
      <c r="C44" s="32">
        <v>50007.4</v>
      </c>
      <c r="D44" s="31">
        <f t="shared" si="3"/>
        <v>332.89</v>
      </c>
      <c r="E44" s="33">
        <v>50340.29</v>
      </c>
      <c r="F44" s="31">
        <f t="shared" si="1"/>
        <v>867.73</v>
      </c>
      <c r="G44" s="34">
        <v>51208.02</v>
      </c>
      <c r="H44" s="31">
        <f t="shared" si="2"/>
        <v>-13961.81</v>
      </c>
      <c r="I44" s="32">
        <v>37246.21</v>
      </c>
      <c r="J44" s="31">
        <f t="shared" si="4"/>
        <v>-3287.64</v>
      </c>
      <c r="K44" s="41">
        <v>33958.57</v>
      </c>
      <c r="L44" s="31">
        <f t="shared" si="7"/>
        <v>0</v>
      </c>
      <c r="M44" s="64">
        <v>33958.57</v>
      </c>
    </row>
    <row r="45" spans="1:13" ht="25.5" x14ac:dyDescent="0.2">
      <c r="A45" s="57" t="s">
        <v>28</v>
      </c>
      <c r="B45" s="54" t="s">
        <v>67</v>
      </c>
      <c r="C45" s="32">
        <v>45529.3</v>
      </c>
      <c r="D45" s="31">
        <f t="shared" si="3"/>
        <v>-117.91</v>
      </c>
      <c r="E45" s="33">
        <v>45411.39</v>
      </c>
      <c r="F45" s="31">
        <f t="shared" si="1"/>
        <v>-692.07</v>
      </c>
      <c r="G45" s="34">
        <v>44719.32</v>
      </c>
      <c r="H45" s="31">
        <f t="shared" si="2"/>
        <v>190.36</v>
      </c>
      <c r="I45" s="32">
        <v>44909.68</v>
      </c>
      <c r="J45" s="31">
        <f t="shared" si="4"/>
        <v>-752.73</v>
      </c>
      <c r="K45" s="41">
        <v>44156.95</v>
      </c>
      <c r="L45" s="31">
        <f t="shared" si="7"/>
        <v>0</v>
      </c>
      <c r="M45" s="64">
        <v>44156.95</v>
      </c>
    </row>
    <row r="46" spans="1:13" s="53" customFormat="1" ht="17.25" customHeight="1" x14ac:dyDescent="0.2">
      <c r="A46" s="55" t="s">
        <v>84</v>
      </c>
      <c r="B46" s="52" t="s">
        <v>68</v>
      </c>
      <c r="C46" s="30">
        <f>SUM(C47:C48)</f>
        <v>148782</v>
      </c>
      <c r="D46" s="30">
        <f t="shared" si="3"/>
        <v>7308.36</v>
      </c>
      <c r="E46" s="30">
        <f>SUM(E47:E48)</f>
        <v>156090.35999999999</v>
      </c>
      <c r="F46" s="30">
        <f t="shared" si="1"/>
        <v>-142.72999999999999</v>
      </c>
      <c r="G46" s="30">
        <f>SUM(G47:G48)</f>
        <v>155947.63</v>
      </c>
      <c r="H46" s="30">
        <f t="shared" si="2"/>
        <v>1616.94</v>
      </c>
      <c r="I46" s="30">
        <f>SUM(I47:I48)</f>
        <v>157564.57</v>
      </c>
      <c r="J46" s="30">
        <f t="shared" si="4"/>
        <v>-2459.35</v>
      </c>
      <c r="K46" s="30">
        <f>SUM(K47:K48)</f>
        <v>155105.22</v>
      </c>
      <c r="L46" s="30">
        <f t="shared" si="7"/>
        <v>0</v>
      </c>
      <c r="M46" s="56">
        <f>SUM(M47:M48)</f>
        <v>155105.22</v>
      </c>
    </row>
    <row r="47" spans="1:13" ht="15.75" customHeight="1" x14ac:dyDescent="0.2">
      <c r="A47" s="57" t="s">
        <v>29</v>
      </c>
      <c r="B47" s="54" t="s">
        <v>69</v>
      </c>
      <c r="C47" s="32">
        <v>126315.6</v>
      </c>
      <c r="D47" s="31">
        <f t="shared" si="3"/>
        <v>7308.36</v>
      </c>
      <c r="E47" s="33">
        <v>133623.96</v>
      </c>
      <c r="F47" s="31">
        <f t="shared" si="1"/>
        <v>-142.72999999999999</v>
      </c>
      <c r="G47" s="34">
        <v>133481.23000000001</v>
      </c>
      <c r="H47" s="31">
        <f t="shared" si="2"/>
        <v>1046.97</v>
      </c>
      <c r="I47" s="32">
        <v>134528.20000000001</v>
      </c>
      <c r="J47" s="31">
        <f t="shared" si="4"/>
        <v>-2459.35</v>
      </c>
      <c r="K47" s="42">
        <v>132068.85</v>
      </c>
      <c r="L47" s="31">
        <f t="shared" si="7"/>
        <v>0</v>
      </c>
      <c r="M47" s="65">
        <v>132068.85</v>
      </c>
    </row>
    <row r="48" spans="1:13" ht="26.25" customHeight="1" x14ac:dyDescent="0.2">
      <c r="A48" s="57" t="s">
        <v>86</v>
      </c>
      <c r="B48" s="54" t="s">
        <v>85</v>
      </c>
      <c r="C48" s="32">
        <v>22466.400000000001</v>
      </c>
      <c r="D48" s="31">
        <f t="shared" si="3"/>
        <v>0</v>
      </c>
      <c r="E48" s="33">
        <v>22466.400000000001</v>
      </c>
      <c r="F48" s="31">
        <f t="shared" si="1"/>
        <v>0</v>
      </c>
      <c r="G48" s="34">
        <v>22466.400000000001</v>
      </c>
      <c r="H48" s="31">
        <f t="shared" si="2"/>
        <v>569.97</v>
      </c>
      <c r="I48" s="32">
        <v>23036.37</v>
      </c>
      <c r="J48" s="31">
        <f t="shared" si="4"/>
        <v>0</v>
      </c>
      <c r="K48" s="42">
        <v>23036.37</v>
      </c>
      <c r="L48" s="31">
        <f t="shared" si="7"/>
        <v>0</v>
      </c>
      <c r="M48" s="65">
        <v>23036.37</v>
      </c>
    </row>
    <row r="49" spans="1:13" ht="26.25" customHeight="1" x14ac:dyDescent="0.2">
      <c r="A49" s="55" t="s">
        <v>116</v>
      </c>
      <c r="B49" s="52" t="s">
        <v>118</v>
      </c>
      <c r="C49" s="43">
        <f>C50+C51</f>
        <v>336.5</v>
      </c>
      <c r="D49" s="30">
        <f t="shared" si="3"/>
        <v>5491.39</v>
      </c>
      <c r="E49" s="43">
        <f>E50+E51</f>
        <v>5827.89</v>
      </c>
      <c r="F49" s="30">
        <f t="shared" si="3"/>
        <v>0</v>
      </c>
      <c r="G49" s="43">
        <f>G50+G51</f>
        <v>5827.89</v>
      </c>
      <c r="H49" s="30">
        <f t="shared" si="3"/>
        <v>-57.42</v>
      </c>
      <c r="I49" s="43">
        <f>I50+I51</f>
        <v>5770.47</v>
      </c>
      <c r="J49" s="30">
        <f t="shared" si="3"/>
        <v>-33.9</v>
      </c>
      <c r="K49" s="43">
        <f>K50+K51</f>
        <v>5736.57</v>
      </c>
      <c r="L49" s="30">
        <f t="shared" si="7"/>
        <v>0</v>
      </c>
      <c r="M49" s="66">
        <f>M50+M51</f>
        <v>5736.57</v>
      </c>
    </row>
    <row r="50" spans="1:13" ht="26.25" customHeight="1" x14ac:dyDescent="0.2">
      <c r="A50" s="57" t="s">
        <v>164</v>
      </c>
      <c r="B50" s="54" t="s">
        <v>163</v>
      </c>
      <c r="C50" s="27">
        <v>0</v>
      </c>
      <c r="D50" s="31">
        <f t="shared" si="3"/>
        <v>5491.39</v>
      </c>
      <c r="E50" s="27">
        <v>5491.39</v>
      </c>
      <c r="F50" s="31">
        <f t="shared" si="1"/>
        <v>0</v>
      </c>
      <c r="G50" s="27">
        <v>5491.39</v>
      </c>
      <c r="H50" s="31">
        <f>I50-G50</f>
        <v>-57.42</v>
      </c>
      <c r="I50" s="27">
        <v>5433.97</v>
      </c>
      <c r="J50" s="31">
        <f>K50-I50</f>
        <v>0</v>
      </c>
      <c r="K50" s="27">
        <v>5433.97</v>
      </c>
      <c r="L50" s="31">
        <f>M50-K50</f>
        <v>0</v>
      </c>
      <c r="M50" s="67">
        <v>5433.97</v>
      </c>
    </row>
    <row r="51" spans="1:13" ht="26.25" customHeight="1" x14ac:dyDescent="0.2">
      <c r="A51" s="57" t="s">
        <v>117</v>
      </c>
      <c r="B51" s="54" t="s">
        <v>119</v>
      </c>
      <c r="C51" s="32">
        <v>336.5</v>
      </c>
      <c r="D51" s="31">
        <f t="shared" si="3"/>
        <v>0</v>
      </c>
      <c r="E51" s="32">
        <v>336.5</v>
      </c>
      <c r="F51" s="31">
        <f t="shared" si="1"/>
        <v>0</v>
      </c>
      <c r="G51" s="34">
        <v>336.5</v>
      </c>
      <c r="H51" s="31">
        <f>I51-G51</f>
        <v>0</v>
      </c>
      <c r="I51" s="32">
        <v>336.5</v>
      </c>
      <c r="J51" s="31">
        <f>K51-I51</f>
        <v>-33.9</v>
      </c>
      <c r="K51" s="44">
        <v>302.60000000000002</v>
      </c>
      <c r="L51" s="31">
        <f t="shared" si="7"/>
        <v>0</v>
      </c>
      <c r="M51" s="68">
        <v>302.60000000000002</v>
      </c>
    </row>
    <row r="52" spans="1:13" s="53" customFormat="1" ht="17.25" customHeight="1" x14ac:dyDescent="0.2">
      <c r="A52" s="55" t="s">
        <v>32</v>
      </c>
      <c r="B52" s="52" t="s">
        <v>70</v>
      </c>
      <c r="C52" s="30">
        <f>SUM(C53:C56)</f>
        <v>134713.29999999999</v>
      </c>
      <c r="D52" s="30">
        <f t="shared" si="3"/>
        <v>0</v>
      </c>
      <c r="E52" s="30">
        <f>SUM(E53:E56)</f>
        <v>134713.29999999999</v>
      </c>
      <c r="F52" s="30">
        <f t="shared" si="1"/>
        <v>0</v>
      </c>
      <c r="G52" s="30">
        <f>SUM(G53:G56)</f>
        <v>134713.29999999999</v>
      </c>
      <c r="H52" s="30">
        <f t="shared" si="2"/>
        <v>-642.49</v>
      </c>
      <c r="I52" s="30">
        <f>SUM(I53:I56)</f>
        <v>134070.81</v>
      </c>
      <c r="J52" s="30">
        <f t="shared" si="4"/>
        <v>-6659.1</v>
      </c>
      <c r="K52" s="30">
        <f t="shared" ref="K52:M52" si="8">SUM(K53:K56)</f>
        <v>127411.71</v>
      </c>
      <c r="L52" s="30">
        <f t="shared" si="7"/>
        <v>-5209.8999999999996</v>
      </c>
      <c r="M52" s="56">
        <f t="shared" si="8"/>
        <v>122201.81</v>
      </c>
    </row>
    <row r="53" spans="1:13" ht="16.899999999999999" customHeight="1" x14ac:dyDescent="0.2">
      <c r="A53" s="57" t="s">
        <v>33</v>
      </c>
      <c r="B53" s="54" t="s">
        <v>71</v>
      </c>
      <c r="C53" s="32">
        <v>7000</v>
      </c>
      <c r="D53" s="31">
        <f t="shared" si="3"/>
        <v>0</v>
      </c>
      <c r="E53" s="33">
        <v>7000</v>
      </c>
      <c r="F53" s="31">
        <f t="shared" si="1"/>
        <v>0</v>
      </c>
      <c r="G53" s="34">
        <v>7000</v>
      </c>
      <c r="H53" s="31">
        <f t="shared" si="2"/>
        <v>900</v>
      </c>
      <c r="I53" s="32">
        <v>7900</v>
      </c>
      <c r="J53" s="31">
        <f t="shared" si="4"/>
        <v>475</v>
      </c>
      <c r="K53" s="45">
        <v>8375</v>
      </c>
      <c r="L53" s="31">
        <f t="shared" si="7"/>
        <v>0</v>
      </c>
      <c r="M53" s="69">
        <v>8375</v>
      </c>
    </row>
    <row r="54" spans="1:13" ht="27" customHeight="1" x14ac:dyDescent="0.2">
      <c r="A54" s="57" t="s">
        <v>34</v>
      </c>
      <c r="B54" s="54" t="s">
        <v>72</v>
      </c>
      <c r="C54" s="32">
        <v>945.1</v>
      </c>
      <c r="D54" s="31">
        <f t="shared" ref="D54:J68" si="9">E54-C54</f>
        <v>0</v>
      </c>
      <c r="E54" s="33">
        <v>945.1</v>
      </c>
      <c r="F54" s="31">
        <f t="shared" ref="F54:F67" si="10">G54-E54</f>
        <v>0</v>
      </c>
      <c r="G54" s="34">
        <v>945.1</v>
      </c>
      <c r="H54" s="31">
        <f t="shared" ref="H54:H67" si="11">I54-G54</f>
        <v>1030.3</v>
      </c>
      <c r="I54" s="32">
        <v>1975.4</v>
      </c>
      <c r="J54" s="31">
        <f t="shared" ref="J54:J67" si="12">K54-I54</f>
        <v>0</v>
      </c>
      <c r="K54" s="45">
        <v>1975.4</v>
      </c>
      <c r="L54" s="31">
        <f t="shared" si="7"/>
        <v>-945.1</v>
      </c>
      <c r="M54" s="69">
        <v>1030.3</v>
      </c>
    </row>
    <row r="55" spans="1:13" ht="17.45" customHeight="1" x14ac:dyDescent="0.2">
      <c r="A55" s="57" t="s">
        <v>35</v>
      </c>
      <c r="B55" s="54" t="s">
        <v>73</v>
      </c>
      <c r="C55" s="32">
        <v>105517.6</v>
      </c>
      <c r="D55" s="31">
        <f t="shared" si="9"/>
        <v>0</v>
      </c>
      <c r="E55" s="33">
        <v>105517.6</v>
      </c>
      <c r="F55" s="31">
        <f t="shared" si="10"/>
        <v>0</v>
      </c>
      <c r="G55" s="34">
        <v>105517.6</v>
      </c>
      <c r="H55" s="31">
        <f t="shared" si="11"/>
        <v>-2534.19</v>
      </c>
      <c r="I55" s="32">
        <v>102983.41</v>
      </c>
      <c r="J55" s="31">
        <f t="shared" si="12"/>
        <v>-7134.1</v>
      </c>
      <c r="K55" s="45">
        <v>95849.31</v>
      </c>
      <c r="L55" s="31">
        <f t="shared" si="7"/>
        <v>-1488.9</v>
      </c>
      <c r="M55" s="69">
        <v>94360.41</v>
      </c>
    </row>
    <row r="56" spans="1:13" ht="28.9" customHeight="1" x14ac:dyDescent="0.2">
      <c r="A56" s="57" t="s">
        <v>36</v>
      </c>
      <c r="B56" s="54" t="s">
        <v>74</v>
      </c>
      <c r="C56" s="32">
        <v>21250.6</v>
      </c>
      <c r="D56" s="31">
        <f t="shared" si="9"/>
        <v>0</v>
      </c>
      <c r="E56" s="33">
        <v>21250.6</v>
      </c>
      <c r="F56" s="31">
        <f t="shared" si="10"/>
        <v>0</v>
      </c>
      <c r="G56" s="34">
        <v>21250.6</v>
      </c>
      <c r="H56" s="31">
        <f t="shared" si="11"/>
        <v>-38.6</v>
      </c>
      <c r="I56" s="32">
        <v>21212</v>
      </c>
      <c r="J56" s="31">
        <f t="shared" si="12"/>
        <v>0</v>
      </c>
      <c r="K56" s="45">
        <v>21212</v>
      </c>
      <c r="L56" s="31">
        <f t="shared" si="7"/>
        <v>-2775.9</v>
      </c>
      <c r="M56" s="69">
        <v>18436.099999999999</v>
      </c>
    </row>
    <row r="57" spans="1:13" s="53" customFormat="1" ht="27.75" customHeight="1" x14ac:dyDescent="0.2">
      <c r="A57" s="55" t="s">
        <v>31</v>
      </c>
      <c r="B57" s="52" t="s">
        <v>75</v>
      </c>
      <c r="C57" s="30">
        <f>SUM(C58:C61)</f>
        <v>213702.3</v>
      </c>
      <c r="D57" s="30">
        <f t="shared" si="9"/>
        <v>22932.51</v>
      </c>
      <c r="E57" s="30">
        <f>SUM(E58:E61)</f>
        <v>236634.81</v>
      </c>
      <c r="F57" s="30">
        <f t="shared" si="10"/>
        <v>925.6</v>
      </c>
      <c r="G57" s="30">
        <f>SUM(G58:G61)</f>
        <v>237560.41</v>
      </c>
      <c r="H57" s="30">
        <f t="shared" si="11"/>
        <v>14836.81</v>
      </c>
      <c r="I57" s="30">
        <f>SUM(I58:I61)</f>
        <v>252397.22</v>
      </c>
      <c r="J57" s="30">
        <f t="shared" si="12"/>
        <v>-6615.67</v>
      </c>
      <c r="K57" s="30">
        <f>SUM(K58:K61)</f>
        <v>245781.55</v>
      </c>
      <c r="L57" s="30">
        <f t="shared" si="7"/>
        <v>0</v>
      </c>
      <c r="M57" s="56">
        <f>SUM(M58:M61)</f>
        <v>245781.55</v>
      </c>
    </row>
    <row r="58" spans="1:13" ht="17.25" customHeight="1" x14ac:dyDescent="0.2">
      <c r="A58" s="57" t="s">
        <v>87</v>
      </c>
      <c r="B58" s="54" t="s">
        <v>76</v>
      </c>
      <c r="C58" s="32">
        <v>212200</v>
      </c>
      <c r="D58" s="31">
        <f t="shared" si="9"/>
        <v>22690.62</v>
      </c>
      <c r="E58" s="33">
        <v>234890.62</v>
      </c>
      <c r="F58" s="31">
        <f t="shared" si="10"/>
        <v>925.6</v>
      </c>
      <c r="G58" s="34">
        <v>235816.22</v>
      </c>
      <c r="H58" s="31">
        <f t="shared" si="11"/>
        <v>14836.81</v>
      </c>
      <c r="I58" s="32">
        <v>250653.03</v>
      </c>
      <c r="J58" s="31">
        <f t="shared" si="12"/>
        <v>-6029.9</v>
      </c>
      <c r="K58" s="46">
        <v>244623.13</v>
      </c>
      <c r="L58" s="31">
        <f t="shared" si="7"/>
        <v>0</v>
      </c>
      <c r="M58" s="70">
        <v>244623.13</v>
      </c>
    </row>
    <row r="59" spans="1:13" ht="17.25" customHeight="1" x14ac:dyDescent="0.2">
      <c r="A59" s="57" t="s">
        <v>88</v>
      </c>
      <c r="B59" s="54" t="s">
        <v>77</v>
      </c>
      <c r="C59" s="32">
        <v>1348.5</v>
      </c>
      <c r="D59" s="31">
        <f t="shared" si="9"/>
        <v>250</v>
      </c>
      <c r="E59" s="33">
        <v>1598.5</v>
      </c>
      <c r="F59" s="31">
        <f t="shared" si="10"/>
        <v>0</v>
      </c>
      <c r="G59" s="34">
        <v>1598.5</v>
      </c>
      <c r="H59" s="31">
        <f t="shared" si="11"/>
        <v>0</v>
      </c>
      <c r="I59" s="32">
        <v>1598.5</v>
      </c>
      <c r="J59" s="31">
        <f t="shared" si="12"/>
        <v>-585.77</v>
      </c>
      <c r="K59" s="46">
        <v>1012.73</v>
      </c>
      <c r="L59" s="31">
        <f t="shared" si="7"/>
        <v>0</v>
      </c>
      <c r="M59" s="70">
        <v>1012.73</v>
      </c>
    </row>
    <row r="60" spans="1:13" ht="17.25" customHeight="1" x14ac:dyDescent="0.2">
      <c r="A60" s="57"/>
      <c r="B60" s="54" t="s">
        <v>174</v>
      </c>
      <c r="C60" s="32">
        <v>153.80000000000001</v>
      </c>
      <c r="D60" s="31">
        <f t="shared" si="9"/>
        <v>-8.11</v>
      </c>
      <c r="E60" s="33">
        <v>145.69</v>
      </c>
      <c r="F60" s="31">
        <f t="shared" si="10"/>
        <v>0</v>
      </c>
      <c r="G60" s="34">
        <v>145.69</v>
      </c>
      <c r="H60" s="31">
        <f t="shared" si="11"/>
        <v>0</v>
      </c>
      <c r="I60" s="32">
        <v>145.69</v>
      </c>
      <c r="J60" s="31">
        <f t="shared" si="12"/>
        <v>0</v>
      </c>
      <c r="K60" s="46">
        <v>145.69</v>
      </c>
      <c r="L60" s="31">
        <f t="shared" si="7"/>
        <v>0</v>
      </c>
      <c r="M60" s="70">
        <v>145.69</v>
      </c>
    </row>
    <row r="61" spans="1:13" ht="31.9" customHeight="1" x14ac:dyDescent="0.2">
      <c r="A61" s="57" t="s">
        <v>89</v>
      </c>
      <c r="B61" s="54" t="s">
        <v>78</v>
      </c>
      <c r="C61" s="32">
        <v>0</v>
      </c>
      <c r="D61" s="31">
        <f t="shared" si="9"/>
        <v>0</v>
      </c>
      <c r="E61" s="33">
        <v>0</v>
      </c>
      <c r="F61" s="31">
        <f t="shared" si="10"/>
        <v>0</v>
      </c>
      <c r="G61" s="34">
        <v>0</v>
      </c>
      <c r="H61" s="31">
        <f t="shared" si="11"/>
        <v>0</v>
      </c>
      <c r="I61" s="32">
        <v>0</v>
      </c>
      <c r="J61" s="31">
        <f t="shared" si="12"/>
        <v>0</v>
      </c>
      <c r="K61" s="46">
        <v>0</v>
      </c>
      <c r="L61" s="31">
        <f t="shared" si="7"/>
        <v>0</v>
      </c>
      <c r="M61" s="70">
        <v>0</v>
      </c>
    </row>
    <row r="62" spans="1:13" s="53" customFormat="1" ht="28.9" customHeight="1" x14ac:dyDescent="0.2">
      <c r="A62" s="55" t="s">
        <v>90</v>
      </c>
      <c r="B62" s="52" t="s">
        <v>91</v>
      </c>
      <c r="C62" s="30">
        <f>SUM(C63:C65)</f>
        <v>18143</v>
      </c>
      <c r="D62" s="30">
        <f t="shared" si="9"/>
        <v>0</v>
      </c>
      <c r="E62" s="30">
        <f>SUM(E63:E65)</f>
        <v>18143</v>
      </c>
      <c r="F62" s="30">
        <f t="shared" si="10"/>
        <v>0</v>
      </c>
      <c r="G62" s="30">
        <f>SUM(G63:G65)</f>
        <v>18143</v>
      </c>
      <c r="H62" s="30">
        <f t="shared" si="11"/>
        <v>0</v>
      </c>
      <c r="I62" s="30">
        <f>SUM(I63:I65)</f>
        <v>18143</v>
      </c>
      <c r="J62" s="30">
        <f t="shared" si="12"/>
        <v>0</v>
      </c>
      <c r="K62" s="30">
        <f>SUM(K63:K65)</f>
        <v>18143</v>
      </c>
      <c r="L62" s="30">
        <f t="shared" si="7"/>
        <v>0</v>
      </c>
      <c r="M62" s="56">
        <f>SUM(M63:M65)</f>
        <v>18143</v>
      </c>
    </row>
    <row r="63" spans="1:13" ht="17.25" customHeight="1" x14ac:dyDescent="0.2">
      <c r="A63" s="57" t="s">
        <v>102</v>
      </c>
      <c r="B63" s="54" t="s">
        <v>92</v>
      </c>
      <c r="C63" s="32">
        <v>7700</v>
      </c>
      <c r="D63" s="31">
        <f t="shared" si="9"/>
        <v>0</v>
      </c>
      <c r="E63" s="33">
        <v>7700</v>
      </c>
      <c r="F63" s="31">
        <f t="shared" si="10"/>
        <v>0</v>
      </c>
      <c r="G63" s="34">
        <v>7700</v>
      </c>
      <c r="H63" s="31">
        <f t="shared" si="11"/>
        <v>0</v>
      </c>
      <c r="I63" s="32">
        <v>7700</v>
      </c>
      <c r="J63" s="31">
        <f t="shared" si="12"/>
        <v>0</v>
      </c>
      <c r="K63" s="47">
        <v>7700</v>
      </c>
      <c r="L63" s="31">
        <f t="shared" si="7"/>
        <v>0</v>
      </c>
      <c r="M63" s="71">
        <v>7700</v>
      </c>
    </row>
    <row r="64" spans="1:13" ht="27.75" customHeight="1" x14ac:dyDescent="0.2">
      <c r="A64" s="57" t="s">
        <v>30</v>
      </c>
      <c r="B64" s="54" t="s">
        <v>93</v>
      </c>
      <c r="C64" s="32">
        <v>10443</v>
      </c>
      <c r="D64" s="31">
        <f t="shared" si="9"/>
        <v>0</v>
      </c>
      <c r="E64" s="33">
        <v>10443</v>
      </c>
      <c r="F64" s="31">
        <f t="shared" si="10"/>
        <v>0</v>
      </c>
      <c r="G64" s="34">
        <v>10443</v>
      </c>
      <c r="H64" s="31">
        <f t="shared" si="11"/>
        <v>0</v>
      </c>
      <c r="I64" s="32">
        <v>10443</v>
      </c>
      <c r="J64" s="31">
        <f t="shared" si="12"/>
        <v>0</v>
      </c>
      <c r="K64" s="47">
        <v>10443</v>
      </c>
      <c r="L64" s="31">
        <f t="shared" si="7"/>
        <v>0</v>
      </c>
      <c r="M64" s="71">
        <v>10443</v>
      </c>
    </row>
    <row r="65" spans="1:13" ht="30.6" customHeight="1" x14ac:dyDescent="0.2">
      <c r="A65" s="57" t="s">
        <v>94</v>
      </c>
      <c r="B65" s="54" t="s">
        <v>95</v>
      </c>
      <c r="C65" s="32">
        <v>0</v>
      </c>
      <c r="D65" s="31">
        <f t="shared" si="9"/>
        <v>0</v>
      </c>
      <c r="E65" s="33">
        <v>0</v>
      </c>
      <c r="F65" s="31">
        <f t="shared" si="10"/>
        <v>0</v>
      </c>
      <c r="G65" s="34">
        <v>0</v>
      </c>
      <c r="H65" s="31">
        <f t="shared" si="11"/>
        <v>0</v>
      </c>
      <c r="I65" s="32">
        <v>0</v>
      </c>
      <c r="J65" s="31">
        <f t="shared" si="12"/>
        <v>0</v>
      </c>
      <c r="K65" s="47">
        <v>0</v>
      </c>
      <c r="L65" s="31">
        <f t="shared" si="7"/>
        <v>0</v>
      </c>
      <c r="M65" s="71">
        <v>0</v>
      </c>
    </row>
    <row r="66" spans="1:13" s="53" customFormat="1" ht="41.25" customHeight="1" x14ac:dyDescent="0.2">
      <c r="A66" s="55" t="s">
        <v>7</v>
      </c>
      <c r="B66" s="52" t="s">
        <v>0</v>
      </c>
      <c r="C66" s="30">
        <f t="shared" ref="C66:M66" si="13">SUM(C67)</f>
        <v>4080</v>
      </c>
      <c r="D66" s="30">
        <f t="shared" si="9"/>
        <v>0</v>
      </c>
      <c r="E66" s="30">
        <f t="shared" si="13"/>
        <v>4080</v>
      </c>
      <c r="F66" s="30">
        <f t="shared" si="10"/>
        <v>0</v>
      </c>
      <c r="G66" s="30">
        <f>SUM(G67)</f>
        <v>4080</v>
      </c>
      <c r="H66" s="30">
        <f t="shared" si="11"/>
        <v>-3475.4</v>
      </c>
      <c r="I66" s="30">
        <f t="shared" si="13"/>
        <v>604.6</v>
      </c>
      <c r="J66" s="30">
        <f t="shared" si="12"/>
        <v>-67</v>
      </c>
      <c r="K66" s="30">
        <f t="shared" si="13"/>
        <v>537.6</v>
      </c>
      <c r="L66" s="30">
        <f t="shared" si="7"/>
        <v>0</v>
      </c>
      <c r="M66" s="56">
        <f t="shared" si="13"/>
        <v>537.6</v>
      </c>
    </row>
    <row r="67" spans="1:13" ht="43.9" customHeight="1" x14ac:dyDescent="0.2">
      <c r="A67" s="57" t="s">
        <v>96</v>
      </c>
      <c r="B67" s="54" t="s">
        <v>97</v>
      </c>
      <c r="C67" s="32">
        <v>4080</v>
      </c>
      <c r="D67" s="31">
        <f t="shared" si="9"/>
        <v>0</v>
      </c>
      <c r="E67" s="33">
        <v>4080</v>
      </c>
      <c r="F67" s="31">
        <f t="shared" si="10"/>
        <v>0</v>
      </c>
      <c r="G67" s="34">
        <v>4080</v>
      </c>
      <c r="H67" s="31">
        <f t="shared" si="11"/>
        <v>-3475.4</v>
      </c>
      <c r="I67" s="32">
        <v>604.6</v>
      </c>
      <c r="J67" s="31">
        <f t="shared" si="12"/>
        <v>-67</v>
      </c>
      <c r="K67" s="48">
        <v>537.6</v>
      </c>
      <c r="L67" s="31">
        <f t="shared" si="7"/>
        <v>0</v>
      </c>
      <c r="M67" s="72">
        <v>537.6</v>
      </c>
    </row>
    <row r="68" spans="1:13" s="53" customFormat="1" ht="26.25" customHeight="1" thickBot="1" x14ac:dyDescent="0.25">
      <c r="A68" s="73" t="s">
        <v>109</v>
      </c>
      <c r="B68" s="74"/>
      <c r="C68" s="75">
        <f>Доходы!B44-Расходы!C6</f>
        <v>-72000</v>
      </c>
      <c r="D68" s="76">
        <f>E68-C68</f>
        <v>-78822.91</v>
      </c>
      <c r="E68" s="75">
        <f>Доходы!D44-Расходы!E6</f>
        <v>-150822.91</v>
      </c>
      <c r="F68" s="76">
        <f t="shared" si="9"/>
        <v>-28728.74</v>
      </c>
      <c r="G68" s="75">
        <f>Доходы!F44-Расходы!G6</f>
        <v>-179551.65</v>
      </c>
      <c r="H68" s="76">
        <f>I68-G68</f>
        <v>-12838.47</v>
      </c>
      <c r="I68" s="75">
        <f>Доходы!H44-Расходы!I6</f>
        <v>-192390.12</v>
      </c>
      <c r="J68" s="76">
        <f t="shared" si="9"/>
        <v>39994.65</v>
      </c>
      <c r="K68" s="75">
        <f>Доходы!J44-Расходы!K6</f>
        <v>-152395.47</v>
      </c>
      <c r="L68" s="76">
        <f t="shared" si="7"/>
        <v>0</v>
      </c>
      <c r="M68" s="77">
        <f>Доходы!L44-Расходы!M6</f>
        <v>-152395.47</v>
      </c>
    </row>
    <row r="69" spans="1:13" x14ac:dyDescent="0.2"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</row>
    <row r="70" spans="1:13" x14ac:dyDescent="0.2">
      <c r="H70" s="51"/>
      <c r="J70" s="51"/>
    </row>
    <row r="72" spans="1:13" s="50" customFormat="1" x14ac:dyDescent="0.2"/>
  </sheetData>
  <mergeCells count="15">
    <mergeCell ref="A21:A22"/>
    <mergeCell ref="A1:M1"/>
    <mergeCell ref="M3:M4"/>
    <mergeCell ref="A3:A4"/>
    <mergeCell ref="B3:B4"/>
    <mergeCell ref="C3:C4"/>
    <mergeCell ref="G3:G4"/>
    <mergeCell ref="E3:E4"/>
    <mergeCell ref="K3:K4"/>
    <mergeCell ref="L3:L4"/>
    <mergeCell ref="I3:I4"/>
    <mergeCell ref="D3:D4"/>
    <mergeCell ref="F3:F4"/>
    <mergeCell ref="H3:H4"/>
    <mergeCell ref="J3:J4"/>
  </mergeCells>
  <pageMargins left="0.78740157480314965" right="0.39370078740157483" top="0.78740157480314965" bottom="0.78740157480314965" header="0.31496062992125984" footer="0.31496062992125984"/>
  <pageSetup paperSize="9" scale="63" firstPageNumber="448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Доходы</vt:lpstr>
      <vt:lpstr>Расходы</vt:lpstr>
      <vt:lpstr>Доходы!Заголовки_для_печати</vt:lpstr>
      <vt:lpstr>Расходы!Заголовки_для_печати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Абдуллина С.Ч.</cp:lastModifiedBy>
  <cp:lastPrinted>2022-03-25T09:10:51Z</cp:lastPrinted>
  <dcterms:created xsi:type="dcterms:W3CDTF">1999-06-18T11:49:53Z</dcterms:created>
  <dcterms:modified xsi:type="dcterms:W3CDTF">2022-03-25T09:10:53Z</dcterms:modified>
</cp:coreProperties>
</file>