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Проект решения Думы сентябрь 2022\"/>
    </mc:Choice>
  </mc:AlternateContent>
  <xr:revisionPtr revIDLastSave="0" documentId="13_ncr:1_{8D7C29D0-B0A4-43D4-A27E-E8019D643A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9" r:id="rId1"/>
  </sheets>
  <definedNames>
    <definedName name="_xlnm.Print_Titles" localSheetId="0">'2'!$6:$6</definedName>
    <definedName name="_xlnm.Print_Area" localSheetId="0">'2'!$A$1:$I$91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9" l="1"/>
  <c r="C41" i="9"/>
  <c r="D88" i="9"/>
  <c r="C88" i="9"/>
  <c r="E87" i="9"/>
  <c r="E88" i="9" s="1"/>
  <c r="E82" i="9" l="1"/>
  <c r="E83" i="9"/>
  <c r="D30" i="9" l="1"/>
  <c r="D56" i="9"/>
  <c r="E43" i="9"/>
  <c r="C30" i="9" l="1"/>
  <c r="D15" i="9"/>
  <c r="D14" i="9" s="1"/>
  <c r="D80" i="9"/>
  <c r="E17" i="9"/>
  <c r="E16" i="9"/>
  <c r="C15" i="9"/>
  <c r="C14" i="9" s="1"/>
  <c r="E13" i="9"/>
  <c r="E12" i="9"/>
  <c r="E11" i="9"/>
  <c r="E10" i="9"/>
  <c r="D8" i="9"/>
  <c r="C8" i="9"/>
  <c r="D27" i="9" l="1"/>
  <c r="C27" i="9"/>
  <c r="D90" i="9"/>
  <c r="C38" i="9"/>
  <c r="C46" i="9" s="1"/>
  <c r="D86" i="9"/>
  <c r="C86" i="9"/>
  <c r="E85" i="9"/>
  <c r="E86" i="9" s="1"/>
  <c r="E55" i="9"/>
  <c r="C56" i="9"/>
  <c r="E56" i="9" s="1"/>
  <c r="C84" i="9" l="1"/>
  <c r="D84" i="9"/>
  <c r="E77" i="9"/>
  <c r="E78" i="9" s="1"/>
  <c r="E51" i="9"/>
  <c r="D38" i="9"/>
  <c r="D46" i="9" s="1"/>
  <c r="E81" i="9"/>
  <c r="E84" i="9" s="1"/>
  <c r="D78" i="9"/>
  <c r="C78" i="9"/>
  <c r="D76" i="9"/>
  <c r="C76" i="9"/>
  <c r="E25" i="9"/>
  <c r="D62" i="9"/>
  <c r="C62" i="9"/>
  <c r="E61" i="9" l="1"/>
  <c r="E62" i="9" s="1"/>
  <c r="D49" i="9"/>
  <c r="E35" i="9"/>
  <c r="D59" i="9"/>
  <c r="D74" i="9"/>
  <c r="E73" i="9"/>
  <c r="E79" i="9"/>
  <c r="E75" i="9"/>
  <c r="E76" i="9" s="1"/>
  <c r="D64" i="9"/>
  <c r="C64" i="9"/>
  <c r="E57" i="9" l="1"/>
  <c r="C59" i="9"/>
  <c r="C74" i="9"/>
  <c r="C80" i="9"/>
  <c r="E80" i="9" s="1"/>
  <c r="E36" i="9"/>
  <c r="E74" i="9" l="1"/>
  <c r="E48" i="9"/>
  <c r="E40" i="9"/>
  <c r="E37" i="9"/>
  <c r="E34" i="9"/>
  <c r="E33" i="9"/>
  <c r="C90" i="9"/>
  <c r="E22" i="9" l="1"/>
  <c r="E19" i="9"/>
  <c r="E45" i="9"/>
  <c r="D68" i="9"/>
  <c r="C68" i="9"/>
  <c r="E67" i="9"/>
  <c r="E68" i="9" s="1"/>
  <c r="D70" i="9"/>
  <c r="C70" i="9"/>
  <c r="E69" i="9"/>
  <c r="E70" i="9" s="1"/>
  <c r="E63" i="9"/>
  <c r="E64" i="9" s="1"/>
  <c r="E26" i="9"/>
  <c r="F59" i="9"/>
  <c r="G59" i="9"/>
  <c r="H59" i="9"/>
  <c r="E58" i="9"/>
  <c r="E59" i="9" s="1"/>
  <c r="E52" i="9"/>
  <c r="E53" i="9"/>
  <c r="E54" i="9"/>
  <c r="E50" i="9"/>
  <c r="C49" i="9"/>
  <c r="E49" i="9" s="1"/>
  <c r="E47" i="9"/>
  <c r="E30" i="9"/>
  <c r="E44" i="9"/>
  <c r="E42" i="9"/>
  <c r="E41" i="9" s="1"/>
  <c r="D29" i="9" l="1"/>
  <c r="C29" i="9"/>
  <c r="E28" i="9"/>
  <c r="E29" i="9" s="1"/>
  <c r="E24" i="9" l="1"/>
  <c r="E23" i="9"/>
  <c r="E21" i="9"/>
  <c r="E20" i="9"/>
  <c r="E18" i="9"/>
  <c r="E15" i="9"/>
  <c r="E14" i="9" l="1"/>
  <c r="D72" i="9"/>
  <c r="C72" i="9"/>
  <c r="E71" i="9"/>
  <c r="E72" i="9" s="1"/>
  <c r="E65" i="9" l="1"/>
  <c r="E38" i="9" l="1"/>
  <c r="E46" i="9" s="1"/>
  <c r="E66" i="9" l="1"/>
  <c r="D66" i="9"/>
  <c r="D91" i="9" s="1"/>
  <c r="C66" i="9"/>
  <c r="E39" i="9"/>
  <c r="E32" i="9"/>
  <c r="E9" i="9"/>
  <c r="C91" i="9" l="1"/>
  <c r="E8" i="9"/>
  <c r="E27" i="9" s="1"/>
  <c r="E90" i="9"/>
  <c r="E91" i="9" l="1"/>
  <c r="E31" i="9"/>
  <c r="H27" i="9" l="1"/>
  <c r="F27" i="9"/>
  <c r="G27" i="9"/>
</calcChain>
</file>

<file path=xl/sharedStrings.xml><?xml version="1.0" encoding="utf-8"?>
<sst xmlns="http://schemas.openxmlformats.org/spreadsheetml/2006/main" count="142" uniqueCount="116">
  <si>
    <t>Уточнить на:</t>
  </si>
  <si>
    <t>Фактическое исполнение сентября 2011г</t>
  </si>
  <si>
    <t>Уточненный бюджет  9 месяцев 2011</t>
  </si>
  <si>
    <t>Фактическое исполнение доходов на 01.10.2011г</t>
  </si>
  <si>
    <t>НАЛОГОВЫЕ ДОХОДЫ</t>
  </si>
  <si>
    <t>НЕНАЛОГОВЫЕ ДОХОДЫ</t>
  </si>
  <si>
    <t>Прочие доходы от компенсации затрат бюджетов городских округов</t>
  </si>
  <si>
    <t>Штрафы, санкции, возмещение ущерба</t>
  </si>
  <si>
    <t xml:space="preserve"> к пояснительной записке  по доходам</t>
  </si>
  <si>
    <t>Наименование кода классификации доходов</t>
  </si>
  <si>
    <t>Комитет  по управлению муниципальным имуществом  администрации  города  Радужный</t>
  </si>
  <si>
    <t>Межрайонная ИФНС России №6 по Ханты - Мансийскому автономному округу - Югре</t>
  </si>
  <si>
    <t>Администрация города Радужный</t>
  </si>
  <si>
    <t>Администратор дохода бюджета города Радужный</t>
  </si>
  <si>
    <t xml:space="preserve">Всего по: Комитету  по управлению муниципальным имуществом  администрации  города  Радужный </t>
  </si>
  <si>
    <t xml:space="preserve">Всего по: Межрайонной ИФНС России №6 по Ханты - Мансийскому автономному округу - Югре </t>
  </si>
  <si>
    <t xml:space="preserve">Всего по: Администрации  города  Радужный </t>
  </si>
  <si>
    <t>Всего по: Счетной палате города Радужный</t>
  </si>
  <si>
    <t>Всего по:  Управлению Министерства внутренних дел Российской Федерации по Ханты-Мансийскому автономному округу - Югре</t>
  </si>
  <si>
    <t>Примечание</t>
  </si>
  <si>
    <t>Налог на доходы физических лиц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</si>
  <si>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</si>
  <si>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</si>
  <si>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</si>
  <si>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</si>
  <si>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</si>
  <si>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Всего по: Управлению Федеральной службы государственной регистрации, кадастра и картографии по Ханты-Мансийскому автономному округу – Югре
</t>
  </si>
  <si>
    <t>Приложение № 2</t>
  </si>
  <si>
    <t xml:space="preserve">Налог, взимаемый в связи с применением упрощенной системы налогообложения 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</si>
  <si>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</si>
  <si>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</si>
  <si>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</si>
  <si>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</si>
  <si>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</si>
  <si>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 xml:space="preserve">Управление Федерального казначейства по  Ханты-Мансийскому автономному округу-Югре 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</si>
  <si>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 
</t>
  </si>
  <si>
    <t xml:space="preserve">Доходы от продажи земельных участков, находящиеся в собственности городских округов (за исключением земельных участков муниципальных бюджетных и автономных учреждений)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</si>
  <si>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</si>
  <si>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Платежи при пользовании природными ресурсами         </t>
  </si>
  <si>
    <t>Государственная пошлина за выдачу разрешения на установку рекламной конструкции</t>
  </si>
  <si>
    <t>Прочие доходы от оказания платных услуг (работ) получателями средств  бюджетов городских округов</t>
  </si>
  <si>
    <t>Всего по: Управлению Федеральной службы по надзору в сфере природопользования (Росприроднадзора) по Ханты-Мансийскому автономному округу - Югре</t>
  </si>
  <si>
    <t xml:space="preserve">Всего по: Управлению Федерального казначейства по  Ханты-Мансийскому автономному округу-Югре </t>
  </si>
  <si>
    <t>Всего по: Управлению образования администрации города Радужный</t>
  </si>
  <si>
    <t>Управление образования администрации города Радужный</t>
  </si>
  <si>
    <t>Акцизы по подакцизным товарам (продукции), производимым на территории Россисйкой Федерации</t>
  </si>
  <si>
    <t>Всего по: Управлению Федеральной службы по надзору в сфере  защиты прав потребителей и благополучия человека по Ханты -Мансийскому автономному округу - Югре</t>
  </si>
  <si>
    <t>Всего по: Главному управлению Министерства Российской Федерации по делам гражданской обороны, чрезвычайным ситуациям и ликвидации последствий стихийных бедствий по Ханты-Мансийскому автономному округу - Югре</t>
  </si>
  <si>
    <t>Всего по: Службе государственного надзора за техническим состоянием самоходных машин и других видов техники Ханты-Мансийского автономного округа - Югры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</si>
  <si>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</si>
  <si>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Единый сельскохозяйственный налог</t>
  </si>
  <si>
    <t>Транспортный налог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</si>
  <si>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 созданных городскими округами                                      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</si>
  <si>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</si>
  <si>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казенных)в т.ч:</t>
  </si>
  <si>
    <t xml:space="preserve"> 170 Служба государственного надзора за техническим состоянием самоходных машин и других видов техники Ханты-Мансийского автономного округа - Югры</t>
  </si>
  <si>
    <t>188 Управление Министерства внутренних дел Российской Федерации по Ханты-Мансийскому автономному округу - Югре</t>
  </si>
  <si>
    <t>141Управление Федеральной службы по надзору в сфере  защиты прав потребителей и благополучия человека по Ханты -Мансийскому автономному округу - Югре</t>
  </si>
  <si>
    <t>177 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Ханты-Мансийскому автономному округу - Югре</t>
  </si>
  <si>
    <t>580 Департамент Внутренней политики Ханты-Мансийского автономного округа-Югры</t>
  </si>
  <si>
    <t>Всего по Департаменут Внутренней политики Ханты-Мансийского автономного округа-Югры</t>
  </si>
  <si>
    <t>690 Аппарат Губернатора Ханты- Мансийского автономного округа – Югры</t>
  </si>
  <si>
    <t>048 Управление Федеральной службы по надзору в сфере природопользования (Росприроднадзора) по Ханты-Мансийскому автономному округу - Югре</t>
  </si>
  <si>
    <t>530 Служба по  контролю и надзору в  сфере  охраны окружающей среды,  животного мира и лесных отношений Ханты-Мансийского автономного округа-Югры</t>
  </si>
  <si>
    <t>Всего по службе по  контролю и надзору в  сфере  охраны окружающей среды,  животного мира и лесных отношений Ханты-Мансийского автономного округа-Югры</t>
  </si>
  <si>
    <t>в том числе:</t>
  </si>
  <si>
    <t>Задолженность и перерасчеты по отмененным налогам, сборам и иным обязательным платежам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</si>
  <si>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</si>
  <si>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Счетная палата города Радужный</t>
  </si>
  <si>
    <t>600 Департамент экономического развития Ханты- Мансийского автономного округа – Югры</t>
  </si>
  <si>
    <t>420 Служба жилищного контроля и строительного надзора Ханты-Мансийского автономного округа – Югры</t>
  </si>
  <si>
    <t>Всего по Департаменут экономического развития Ханты- Мансийского автономного округа – Югры</t>
  </si>
  <si>
    <t>Всего по Департаменуту Губернатора Ханты- Мансийского автономного округа – Югры</t>
  </si>
  <si>
    <t>Комитет  финансов  администрации  города  Радужный</t>
  </si>
  <si>
    <t>Всего по: комитету финансов администрации города Радужный</t>
  </si>
  <si>
    <t>Прочие неналоговые доходы (инициативные платежи)</t>
  </si>
  <si>
    <t>Уточнено по факту поступления. Поступили денежные средства от ООО ТК "Гарант+" по договорам  на материалы, выбывающие при сносе (демонтаже) строений по адресам: г.Радужный, мкр.Южный, ул.Солнечная, д.22, ул.Спортивная, д.9, ул. Школьная д. 12/7.</t>
  </si>
  <si>
    <t>Прочие неналоговые доходы</t>
  </si>
  <si>
    <t>Главным администратором осуществлен зачет переплаты прошлых периодов в учет задолженности по иным налогам</t>
  </si>
  <si>
    <t>управление культуры, спорта и молодежной политики администрации города Радужный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</si>
  <si>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</si>
  <si>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Всего по: управлению культуры, спорта и молодежной политики администрации города Радужный</t>
  </si>
  <si>
    <t>Уточнение плановых назначений по налоговым и неналоговым доходам бюджета города Радужный на 2022 год</t>
  </si>
  <si>
    <t>Утвержденный план на 2022год</t>
  </si>
  <si>
    <t>Уточненный план на 2022 год</t>
  </si>
  <si>
    <t>Ед.изм.:тыс.руб.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</si>
  <si>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228 Налогового кодекса Российской Федерации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</si>
  <si>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</si>
  <si>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</si>
  <si>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</si>
  <si>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</si>
  <si>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совокупный доход</t>
  </si>
  <si>
    <t xml:space="preserve">Налог, взимаемый с налогоплательщиков, выбравших в качестве объектов налогобложения доходы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</si>
  <si>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</si>
  <si>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</si>
  <si>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Возврат остатков субсидий, субвенций и иных межбюджетных трансфертов, имеющих целевое назначение, прошлых лет
</t>
  </si>
  <si>
    <t>возврат в доход бюджета от подведомственных автономных учреждений средств субсидий прошлого 2021 года, использованные не по целевому назначению, выявленные Департаментом физической культуры и спорта Ханты-Мансийского автономного округа -Югры на основании акта №12 проверки по контролю за соблюдением получателями грантов в форме субсидии порядка, целей и условий предоставления грантов от 15.04.2022</t>
  </si>
  <si>
    <t>возврат остатков денежных средств от учреждений  имеющих целевое назначение прошлых лет</t>
  </si>
  <si>
    <t xml:space="preserve">Доходы от продажи земельных участков, находящихся в государственной и муниципальной собственности в т.ч: 
</t>
  </si>
  <si>
    <t>Исходя из фактического поступления по состоянию  на 01.09.2022</t>
  </si>
  <si>
    <t>Увеличение плановых назначений по упрощенной системе налогообложения исходя из ожидаемого исполнения в 2022 году</t>
  </si>
  <si>
    <t xml:space="preserve"> Уменьшение исходя из ожидаемого исполнения в 2022 году</t>
  </si>
  <si>
    <t>Исходя из фактического поступления по состоянию на 01.09.2022</t>
  </si>
  <si>
    <t>Увеличение основано на фактических поступлениях за 2022 год по соглашениям, заключенным с ПАО ФК "Открытие"</t>
  </si>
  <si>
    <t>По данным администратора исходя из фактического поступления по состоянию на 01.09.2022</t>
  </si>
  <si>
    <t>Данный код доходов уточнен по факту поступления 25 % части прибыли унитарных предприятий</t>
  </si>
  <si>
    <t>Необходимость уменьшения плановых показателей связана с расторжением договоров аренды муниципального имущества и заключением договоров купли-продажи муниципального имущества с оплатой в рассрочку, в результате чего в бюджет города не поступит 304,90 тыс. рублей по аренде муниципального имущества. Кроме того, в течение года расторгнуты договоры найма на общую сумму 1 284,92 тыс. рублей</t>
  </si>
  <si>
    <t>Исходя из фактического поступления по состоянию на 01.09.2022 и ожидаемого исполнения по данным главного админитратора бюджета города Радужный</t>
  </si>
  <si>
    <t>Данное уменьшение связано с тем, что в декабре 2021 года досрочно выплачена выкупная стоимость жилых помещений по 5 договорам на общую сумму 899,43 тыс. рублей</t>
  </si>
  <si>
    <t>Данное увеличение связано с тем, что во втором полугодии 2021 года заключены новые договоры купли-продажи муниципального имущества, не включенные в плановые назначения при планировании на 2022-2024 годы. Ожидаемое поступление указано в соответствии с графиками платежей по данным договорам</t>
  </si>
  <si>
    <t xml:space="preserve">Уточнено по факту поступления. Выкуп земельных участков носит заявительный характер. В 2022 году увеличения поступлений не ожидается, это объясняется снижением спроса среди населения города на выкуп земельных участков. </t>
  </si>
  <si>
    <t>Данное увеличение связано с тем, что во втором полугодии 2021 года заключены новые договоры купли-продажи земельных участков в соответствии со 159-ФЗ, не включенные в плановые назначения при планировании на 2022-2024 годы</t>
  </si>
  <si>
    <t>По данным  главного администратора исходя из фактического поступления по состоянию на 01.09.2022</t>
  </si>
  <si>
    <t xml:space="preserve">Уточнено согласно фактического поступления по состоянию на 01.09.2022 года и ожидаемого исполнения на 2022 год </t>
  </si>
  <si>
    <t>возврат неиспользованных средств в виду отсутствия потребности указанных денежных средств, сложившихся в течение 2021 года</t>
  </si>
  <si>
    <t xml:space="preserve"> Уточнено по факту исполнения по состоянию на 01.09.2022. По данным главного администратора доходов Межрайонной Инспекции Федеральной налоговой службы № 6 по Ханты-Мансийскому автономному округу - Югре в 2022 году произведена выплата дивидендов по решению учредителя одному из предприятий  за 2020-2021 годы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</si>
</sst>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2"/>
      <color indexed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5" fillId="0" borderId="0"/>
    <xf numFmtId="0" fontId="4" fillId="0" borderId="0"/>
  </cellStyleXfs>
  <cellXfs count="107">
    <xf numFmtId="0" fontId="0" fillId="0" borderId="0" xfId="0"/>
    <xf numFmtId="0" fontId="10" fillId="3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/>
    <xf numFmtId="4" fontId="15" fillId="0" borderId="1" xfId="0" applyNumberFormat="1" applyFont="1" applyBorder="1" applyAlignment="1">
      <alignment wrapText="1"/>
    </xf>
    <xf numFmtId="0" fontId="8" fillId="0" borderId="0" xfId="0" applyFont="1"/>
    <xf numFmtId="4" fontId="9" fillId="4" borderId="1" xfId="0" applyNumberFormat="1" applyFont="1" applyFill="1" applyBorder="1" applyAlignment="1">
      <alignment wrapText="1"/>
    </xf>
    <xf numFmtId="4" fontId="10" fillId="4" borderId="1" xfId="0" applyNumberFormat="1" applyFont="1" applyFill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4" fontId="7" fillId="0" borderId="0" xfId="0" applyNumberFormat="1" applyFont="1" applyAlignment="1">
      <alignment wrapText="1"/>
    </xf>
    <xf numFmtId="4" fontId="16" fillId="0" borderId="0" xfId="0" applyNumberFormat="1" applyFont="1" applyAlignment="1">
      <alignment wrapText="1"/>
    </xf>
    <xf numFmtId="4" fontId="17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4" fontId="20" fillId="0" borderId="1" xfId="0" applyNumberFormat="1" applyFont="1" applyBorder="1" applyAlignment="1">
      <alignment wrapText="1"/>
    </xf>
    <xf numFmtId="4" fontId="20" fillId="2" borderId="1" xfId="0" applyNumberFormat="1" applyFont="1" applyFill="1" applyBorder="1" applyAlignment="1">
      <alignment wrapText="1"/>
    </xf>
    <xf numFmtId="0" fontId="21" fillId="2" borderId="1" xfId="0" applyFont="1" applyFill="1" applyBorder="1" applyAlignment="1">
      <alignment horizontal="justify" wrapText="1" shrinkToFi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justify" wrapText="1" shrinkToFit="1"/>
    </xf>
    <xf numFmtId="0" fontId="9" fillId="2" borderId="1" xfId="36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wrapText="1"/>
    </xf>
    <xf numFmtId="4" fontId="9" fillId="0" borderId="1" xfId="36" applyNumberFormat="1" applyFont="1" applyBorder="1" applyAlignment="1">
      <alignment wrapText="1"/>
    </xf>
    <xf numFmtId="4" fontId="10" fillId="0" borderId="1" xfId="36" applyNumberFormat="1" applyFont="1" applyBorder="1" applyAlignment="1">
      <alignment wrapText="1"/>
    </xf>
    <xf numFmtId="4" fontId="20" fillId="5" borderId="1" xfId="0" applyNumberFormat="1" applyFont="1" applyFill="1" applyBorder="1" applyAlignment="1">
      <alignment wrapText="1"/>
    </xf>
    <xf numFmtId="4" fontId="10" fillId="5" borderId="1" xfId="0" applyNumberFormat="1" applyFont="1" applyFill="1" applyBorder="1" applyAlignment="1">
      <alignment wrapText="1"/>
    </xf>
    <xf numFmtId="4" fontId="10" fillId="2" borderId="1" xfId="0" applyNumberFormat="1" applyFont="1" applyFill="1" applyBorder="1" applyAlignment="1">
      <alignment wrapText="1"/>
    </xf>
    <xf numFmtId="0" fontId="9" fillId="0" borderId="0" xfId="0" applyFont="1"/>
    <xf numFmtId="0" fontId="24" fillId="0" borderId="0" xfId="0" applyFont="1"/>
    <xf numFmtId="4" fontId="9" fillId="0" borderId="0" xfId="0" applyNumberFormat="1" applyFont="1" applyAlignment="1">
      <alignment wrapText="1"/>
    </xf>
    <xf numFmtId="4" fontId="24" fillId="0" borderId="0" xfId="0" applyNumberFormat="1" applyFont="1" applyAlignment="1">
      <alignment wrapText="1"/>
    </xf>
    <xf numFmtId="4" fontId="25" fillId="0" borderId="0" xfId="0" applyNumberFormat="1" applyFont="1" applyAlignment="1">
      <alignment wrapText="1"/>
    </xf>
    <xf numFmtId="0" fontId="10" fillId="2" borderId="1" xfId="2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3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wrapText="1"/>
    </xf>
    <xf numFmtId="4" fontId="8" fillId="0" borderId="0" xfId="0" applyNumberFormat="1" applyFont="1"/>
    <xf numFmtId="0" fontId="9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justify" wrapText="1" shrinkToFit="1"/>
    </xf>
    <xf numFmtId="0" fontId="9" fillId="0" borderId="1" xfId="0" applyFont="1" applyBorder="1" applyAlignment="1">
      <alignment wrapText="1" shrinkToFit="1"/>
    </xf>
    <xf numFmtId="0" fontId="9" fillId="2" borderId="1" xfId="0" applyFont="1" applyFill="1" applyBorder="1" applyAlignment="1">
      <alignment horizontal="left" wrapText="1" shrinkToFit="1"/>
    </xf>
    <xf numFmtId="0" fontId="9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left" vertical="top" wrapText="1" shrinkToFit="1"/>
    </xf>
    <xf numFmtId="0" fontId="27" fillId="2" borderId="1" xfId="0" applyFont="1" applyFill="1" applyBorder="1" applyAlignment="1">
      <alignment horizontal="left" wrapText="1" shrinkToFit="1"/>
    </xf>
    <xf numFmtId="0" fontId="28" fillId="0" borderId="1" xfId="150" applyFont="1" applyBorder="1" applyAlignment="1" applyProtection="1">
      <alignment horizontal="left" vertical="center" wrapText="1"/>
      <protection hidden="1"/>
    </xf>
    <xf numFmtId="0" fontId="28" fillId="0" borderId="1" xfId="0" applyFont="1" applyBorder="1" applyAlignment="1">
      <alignment horizontal="left" vertical="top" wrapText="1"/>
    </xf>
    <xf numFmtId="0" fontId="28" fillId="3" borderId="1" xfId="36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3" borderId="1" xfId="36" applyFont="1" applyFill="1" applyBorder="1" applyAlignment="1">
      <alignment horizontal="center" vertical="center" wrapText="1"/>
    </xf>
    <xf numFmtId="0" fontId="10" fillId="0" borderId="1" xfId="36" applyFont="1" applyBorder="1" applyAlignment="1">
      <alignment horizontal="left" wrapText="1"/>
    </xf>
    <xf numFmtId="0" fontId="10" fillId="3" borderId="1" xfId="36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justify" wrapText="1" shrinkToFit="1"/>
    </xf>
    <xf numFmtId="0" fontId="20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 shrinkToFit="1"/>
    </xf>
    <xf numFmtId="0" fontId="21" fillId="0" borderId="1" xfId="0" applyFont="1" applyBorder="1" applyAlignment="1">
      <alignment horizontal="left" vertical="center" wrapText="1"/>
    </xf>
    <xf numFmtId="0" fontId="10" fillId="2" borderId="1" xfId="36" applyFont="1" applyFill="1" applyBorder="1" applyAlignment="1">
      <alignment horizontal="justify" vertical="top" wrapText="1"/>
    </xf>
    <xf numFmtId="0" fontId="9" fillId="2" borderId="1" xfId="36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0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2" fillId="5" borderId="1" xfId="0" applyFont="1" applyFill="1" applyBorder="1" applyAlignment="1">
      <alignment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wrapText="1" shrinkToFit="1"/>
    </xf>
    <xf numFmtId="0" fontId="23" fillId="0" borderId="1" xfId="0" applyFont="1" applyBorder="1" applyAlignment="1">
      <alignment wrapText="1"/>
    </xf>
    <xf numFmtId="0" fontId="20" fillId="5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 shrinkToFit="1"/>
    </xf>
    <xf numFmtId="0" fontId="23" fillId="0" borderId="1" xfId="0" applyFont="1" applyBorder="1" applyAlignment="1">
      <alignment horizontal="left" wrapText="1"/>
    </xf>
    <xf numFmtId="0" fontId="2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0" fillId="0" borderId="1" xfId="0" applyBorder="1" applyAlignment="1">
      <alignment wrapText="1" shrinkToFit="1"/>
    </xf>
    <xf numFmtId="2" fontId="20" fillId="2" borderId="1" xfId="0" applyNumberFormat="1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</cellXfs>
  <cellStyles count="151">
    <cellStyle name="Обычный" xfId="0" builtinId="0"/>
    <cellStyle name="Обычный 2" xfId="2" xr:uid="{00000000-0005-0000-0000-000001000000}"/>
    <cellStyle name="Обычный 2 10" xfId="1" xr:uid="{00000000-0005-0000-0000-000002000000}"/>
    <cellStyle name="Обычный 2 11" xfId="3" xr:uid="{00000000-0005-0000-0000-000003000000}"/>
    <cellStyle name="Обычный 2 12" xfId="4" xr:uid="{00000000-0005-0000-0000-000004000000}"/>
    <cellStyle name="Обычный 2 12 2" xfId="5" xr:uid="{00000000-0005-0000-0000-000005000000}"/>
    <cellStyle name="Обычный 2 13" xfId="6" xr:uid="{00000000-0005-0000-0000-000006000000}"/>
    <cellStyle name="Обычный 2 14" xfId="7" xr:uid="{00000000-0005-0000-0000-000007000000}"/>
    <cellStyle name="Обычный 2 14 2" xfId="8" xr:uid="{00000000-0005-0000-0000-000008000000}"/>
    <cellStyle name="Обычный 2 14 3" xfId="65" xr:uid="{00000000-0005-0000-0000-000009000000}"/>
    <cellStyle name="Обычный 2 15" xfId="9" xr:uid="{00000000-0005-0000-0000-00000A000000}"/>
    <cellStyle name="Обычный 2 15 2" xfId="10" xr:uid="{00000000-0005-0000-0000-00000B000000}"/>
    <cellStyle name="Обычный 2 15 2 2" xfId="66" xr:uid="{00000000-0005-0000-0000-00000C000000}"/>
    <cellStyle name="Обычный 2 16" xfId="11" xr:uid="{00000000-0005-0000-0000-00000D000000}"/>
    <cellStyle name="Обычный 2 17" xfId="12" xr:uid="{00000000-0005-0000-0000-00000E000000}"/>
    <cellStyle name="Обычный 2 17 2" xfId="13" xr:uid="{00000000-0005-0000-0000-00000F000000}"/>
    <cellStyle name="Обычный 2 17 3" xfId="67" xr:uid="{00000000-0005-0000-0000-000010000000}"/>
    <cellStyle name="Обычный 2 17 4" xfId="68" xr:uid="{00000000-0005-0000-0000-000011000000}"/>
    <cellStyle name="Обычный 2 17 5" xfId="69" xr:uid="{00000000-0005-0000-0000-000012000000}"/>
    <cellStyle name="Обычный 2 17 6" xfId="70" xr:uid="{00000000-0005-0000-0000-000013000000}"/>
    <cellStyle name="Обычный 2 18" xfId="14" xr:uid="{00000000-0005-0000-0000-000014000000}"/>
    <cellStyle name="Обычный 2 19" xfId="15" xr:uid="{00000000-0005-0000-0000-000015000000}"/>
    <cellStyle name="Обычный 2 19 2" xfId="16" xr:uid="{00000000-0005-0000-0000-000016000000}"/>
    <cellStyle name="Обычный 2 19 3" xfId="17" xr:uid="{00000000-0005-0000-0000-000017000000}"/>
    <cellStyle name="Обычный 2 19 4" xfId="71" xr:uid="{00000000-0005-0000-0000-000018000000}"/>
    <cellStyle name="Обычный 2 19 5" xfId="72" xr:uid="{00000000-0005-0000-0000-000019000000}"/>
    <cellStyle name="Обычный 2 19 6" xfId="73" xr:uid="{00000000-0005-0000-0000-00001A000000}"/>
    <cellStyle name="Обычный 2 19 7" xfId="74" xr:uid="{00000000-0005-0000-0000-00001B000000}"/>
    <cellStyle name="Обычный 2 2" xfId="18" xr:uid="{00000000-0005-0000-0000-00001C000000}"/>
    <cellStyle name="Обычный 2 2 2" xfId="75" xr:uid="{00000000-0005-0000-0000-00001D000000}"/>
    <cellStyle name="Обычный 2 20" xfId="19" xr:uid="{00000000-0005-0000-0000-00001E000000}"/>
    <cellStyle name="Обычный 2 21" xfId="20" xr:uid="{00000000-0005-0000-0000-00001F000000}"/>
    <cellStyle name="Обычный 2 22" xfId="21" xr:uid="{00000000-0005-0000-0000-000020000000}"/>
    <cellStyle name="Обычный 2 22 2" xfId="76" xr:uid="{00000000-0005-0000-0000-000021000000}"/>
    <cellStyle name="Обычный 2 22 3" xfId="77" xr:uid="{00000000-0005-0000-0000-000022000000}"/>
    <cellStyle name="Обычный 2 22 4" xfId="78" xr:uid="{00000000-0005-0000-0000-000023000000}"/>
    <cellStyle name="Обычный 2 22 5" xfId="79" xr:uid="{00000000-0005-0000-0000-000024000000}"/>
    <cellStyle name="Обычный 2 23" xfId="22" xr:uid="{00000000-0005-0000-0000-000025000000}"/>
    <cellStyle name="Обычный 2 23 2" xfId="80" xr:uid="{00000000-0005-0000-0000-000026000000}"/>
    <cellStyle name="Обычный 2 23 3" xfId="81" xr:uid="{00000000-0005-0000-0000-000027000000}"/>
    <cellStyle name="Обычный 2 23 4" xfId="82" xr:uid="{00000000-0005-0000-0000-000028000000}"/>
    <cellStyle name="Обычный 2 23 5" xfId="83" xr:uid="{00000000-0005-0000-0000-000029000000}"/>
    <cellStyle name="Обычный 2 24" xfId="23" xr:uid="{00000000-0005-0000-0000-00002A000000}"/>
    <cellStyle name="Обычный 2 24 2" xfId="84" xr:uid="{00000000-0005-0000-0000-00002B000000}"/>
    <cellStyle name="Обычный 2 24 3" xfId="85" xr:uid="{00000000-0005-0000-0000-00002C000000}"/>
    <cellStyle name="Обычный 2 24 4" xfId="63" xr:uid="{00000000-0005-0000-0000-00002D000000}"/>
    <cellStyle name="Обычный 2 25" xfId="60" xr:uid="{00000000-0005-0000-0000-00002E000000}"/>
    <cellStyle name="Обычный 2 25 2" xfId="86" xr:uid="{00000000-0005-0000-0000-00002F000000}"/>
    <cellStyle name="Обычный 2 26" xfId="87" xr:uid="{00000000-0005-0000-0000-000030000000}"/>
    <cellStyle name="Обычный 2 27" xfId="88" xr:uid="{00000000-0005-0000-0000-000031000000}"/>
    <cellStyle name="Обычный 2 28" xfId="89" xr:uid="{00000000-0005-0000-0000-000032000000}"/>
    <cellStyle name="Обычный 2 29" xfId="90" xr:uid="{00000000-0005-0000-0000-000033000000}"/>
    <cellStyle name="Обычный 2 3" xfId="24" xr:uid="{00000000-0005-0000-0000-000034000000}"/>
    <cellStyle name="Обычный 2 3 2" xfId="25" xr:uid="{00000000-0005-0000-0000-000035000000}"/>
    <cellStyle name="Обычный 2 30" xfId="91" xr:uid="{00000000-0005-0000-0000-000036000000}"/>
    <cellStyle name="Обычный 2 31" xfId="92" xr:uid="{00000000-0005-0000-0000-000037000000}"/>
    <cellStyle name="Обычный 2 32" xfId="146" xr:uid="{00000000-0005-0000-0000-000038000000}"/>
    <cellStyle name="Обычный 2 4" xfId="26" xr:uid="{00000000-0005-0000-0000-000039000000}"/>
    <cellStyle name="Обычный 2 4 2" xfId="27" xr:uid="{00000000-0005-0000-0000-00003A000000}"/>
    <cellStyle name="Обычный 2 5" xfId="28" xr:uid="{00000000-0005-0000-0000-00003B000000}"/>
    <cellStyle name="Обычный 2 5 2" xfId="29" xr:uid="{00000000-0005-0000-0000-00003C000000}"/>
    <cellStyle name="Обычный 2 6" xfId="30" xr:uid="{00000000-0005-0000-0000-00003D000000}"/>
    <cellStyle name="Обычный 2 6 2" xfId="31" xr:uid="{00000000-0005-0000-0000-00003E000000}"/>
    <cellStyle name="Обычный 2 7" xfId="32" xr:uid="{00000000-0005-0000-0000-00003F000000}"/>
    <cellStyle name="Обычный 2 7 2" xfId="93" xr:uid="{00000000-0005-0000-0000-000040000000}"/>
    <cellStyle name="Обычный 2 8" xfId="33" xr:uid="{00000000-0005-0000-0000-000041000000}"/>
    <cellStyle name="Обычный 2 9" xfId="34" xr:uid="{00000000-0005-0000-0000-000042000000}"/>
    <cellStyle name="Обычный 3" xfId="35" xr:uid="{00000000-0005-0000-0000-000043000000}"/>
    <cellStyle name="Обычный 3 10" xfId="148" xr:uid="{00000000-0005-0000-0000-000044000000}"/>
    <cellStyle name="Обычный 3 2" xfId="36" xr:uid="{00000000-0005-0000-0000-000045000000}"/>
    <cellStyle name="Обычный 3 2 2" xfId="37" xr:uid="{00000000-0005-0000-0000-000046000000}"/>
    <cellStyle name="Обычный 3 2 3" xfId="38" xr:uid="{00000000-0005-0000-0000-000047000000}"/>
    <cellStyle name="Обычный 3 2 4" xfId="39" xr:uid="{00000000-0005-0000-0000-000048000000}"/>
    <cellStyle name="Обычный 3 2 5" xfId="94" xr:uid="{00000000-0005-0000-0000-000049000000}"/>
    <cellStyle name="Обычный 3 2 6" xfId="95" xr:uid="{00000000-0005-0000-0000-00004A000000}"/>
    <cellStyle name="Обычный 3 2 7" xfId="96" xr:uid="{00000000-0005-0000-0000-00004B000000}"/>
    <cellStyle name="Обычный 3 2 8" xfId="97" xr:uid="{00000000-0005-0000-0000-00004C000000}"/>
    <cellStyle name="Обычный 3 2 9" xfId="149" xr:uid="{00000000-0005-0000-0000-00004D000000}"/>
    <cellStyle name="Обычный 3 3" xfId="40" xr:uid="{00000000-0005-0000-0000-00004E000000}"/>
    <cellStyle name="Обычный 3 3 2" xfId="98" xr:uid="{00000000-0005-0000-0000-00004F000000}"/>
    <cellStyle name="Обычный 3 3 3" xfId="99" xr:uid="{00000000-0005-0000-0000-000050000000}"/>
    <cellStyle name="Обычный 3 3 4" xfId="100" xr:uid="{00000000-0005-0000-0000-000051000000}"/>
    <cellStyle name="Обычный 3 3 5" xfId="101" xr:uid="{00000000-0005-0000-0000-000052000000}"/>
    <cellStyle name="Обычный 3 4" xfId="41" xr:uid="{00000000-0005-0000-0000-000053000000}"/>
    <cellStyle name="Обычный 3 4 2" xfId="102" xr:uid="{00000000-0005-0000-0000-000054000000}"/>
    <cellStyle name="Обычный 3 4 3" xfId="103" xr:uid="{00000000-0005-0000-0000-000055000000}"/>
    <cellStyle name="Обычный 3 4 4" xfId="104" xr:uid="{00000000-0005-0000-0000-000056000000}"/>
    <cellStyle name="Обычный 3 4 5" xfId="105" xr:uid="{00000000-0005-0000-0000-000057000000}"/>
    <cellStyle name="Обычный 3 5" xfId="42" xr:uid="{00000000-0005-0000-0000-000058000000}"/>
    <cellStyle name="Обычный 3 5 2" xfId="43" xr:uid="{00000000-0005-0000-0000-000059000000}"/>
    <cellStyle name="Обычный 3 5 2 2" xfId="62" xr:uid="{00000000-0005-0000-0000-00005A000000}"/>
    <cellStyle name="Обычный 3 5 3" xfId="106" xr:uid="{00000000-0005-0000-0000-00005B000000}"/>
    <cellStyle name="Обычный 3 5 4" xfId="107" xr:uid="{00000000-0005-0000-0000-00005C000000}"/>
    <cellStyle name="Обычный 3 5 5" xfId="108" xr:uid="{00000000-0005-0000-0000-00005D000000}"/>
    <cellStyle name="Обычный 3 6" xfId="109" xr:uid="{00000000-0005-0000-0000-00005E000000}"/>
    <cellStyle name="Обычный 3 7" xfId="110" xr:uid="{00000000-0005-0000-0000-00005F000000}"/>
    <cellStyle name="Обычный 3 8" xfId="111" xr:uid="{00000000-0005-0000-0000-000060000000}"/>
    <cellStyle name="Обычный 3 9" xfId="112" xr:uid="{00000000-0005-0000-0000-000061000000}"/>
    <cellStyle name="Обычный 4" xfId="44" xr:uid="{00000000-0005-0000-0000-000062000000}"/>
    <cellStyle name="Обычный 4 2" xfId="45" xr:uid="{00000000-0005-0000-0000-000063000000}"/>
    <cellStyle name="Обычный 4 2 2" xfId="113" xr:uid="{00000000-0005-0000-0000-000064000000}"/>
    <cellStyle name="Обычный 4 2 3" xfId="114" xr:uid="{00000000-0005-0000-0000-000065000000}"/>
    <cellStyle name="Обычный 4 2 4" xfId="115" xr:uid="{00000000-0005-0000-0000-000066000000}"/>
    <cellStyle name="Обычный 4 2 5" xfId="116" xr:uid="{00000000-0005-0000-0000-000067000000}"/>
    <cellStyle name="Обычный 4 3" xfId="117" xr:uid="{00000000-0005-0000-0000-000068000000}"/>
    <cellStyle name="Обычный 4 4" xfId="118" xr:uid="{00000000-0005-0000-0000-000069000000}"/>
    <cellStyle name="Обычный 4 5" xfId="119" xr:uid="{00000000-0005-0000-0000-00006A000000}"/>
    <cellStyle name="Обычный 4 6" xfId="120" xr:uid="{00000000-0005-0000-0000-00006B000000}"/>
    <cellStyle name="Обычный 5" xfId="46" xr:uid="{00000000-0005-0000-0000-00006C000000}"/>
    <cellStyle name="Обычный 5 2" xfId="121" xr:uid="{00000000-0005-0000-0000-00006D000000}"/>
    <cellStyle name="Обычный 5 3" xfId="122" xr:uid="{00000000-0005-0000-0000-00006E000000}"/>
    <cellStyle name="Обычный 5 4" xfId="123" xr:uid="{00000000-0005-0000-0000-00006F000000}"/>
    <cellStyle name="Обычный 5 5" xfId="124" xr:uid="{00000000-0005-0000-0000-000070000000}"/>
    <cellStyle name="Обычный 6" xfId="47" xr:uid="{00000000-0005-0000-0000-000071000000}"/>
    <cellStyle name="Обычный 6 2" xfId="125" xr:uid="{00000000-0005-0000-0000-000072000000}"/>
    <cellStyle name="Обычный 6 3" xfId="126" xr:uid="{00000000-0005-0000-0000-000073000000}"/>
    <cellStyle name="Обычный 6 4" xfId="127" xr:uid="{00000000-0005-0000-0000-000074000000}"/>
    <cellStyle name="Обычный 6 5" xfId="128" xr:uid="{00000000-0005-0000-0000-000075000000}"/>
    <cellStyle name="Обычный 7" xfId="48" xr:uid="{00000000-0005-0000-0000-000076000000}"/>
    <cellStyle name="Обычный 7 2" xfId="49" xr:uid="{00000000-0005-0000-0000-000077000000}"/>
    <cellStyle name="Обычный 7 3" xfId="50" xr:uid="{00000000-0005-0000-0000-000078000000}"/>
    <cellStyle name="Обычный 7 3 2" xfId="51" xr:uid="{00000000-0005-0000-0000-000079000000}"/>
    <cellStyle name="Обычный 7 3 3" xfId="61" xr:uid="{00000000-0005-0000-0000-00007A000000}"/>
    <cellStyle name="Обычный 7 4" xfId="52" xr:uid="{00000000-0005-0000-0000-00007B000000}"/>
    <cellStyle name="Обычный 7 5" xfId="129" xr:uid="{00000000-0005-0000-0000-00007C000000}"/>
    <cellStyle name="Обычный 7 6" xfId="130" xr:uid="{00000000-0005-0000-0000-00007D000000}"/>
    <cellStyle name="Обычный 7 7" xfId="131" xr:uid="{00000000-0005-0000-0000-00007E000000}"/>
    <cellStyle name="Обычный 7 8" xfId="132" xr:uid="{00000000-0005-0000-0000-00007F000000}"/>
    <cellStyle name="Обычный 8" xfId="53" xr:uid="{00000000-0005-0000-0000-000080000000}"/>
    <cellStyle name="Обычный 8 2" xfId="54" xr:uid="{00000000-0005-0000-0000-000081000000}"/>
    <cellStyle name="Обычный 8 2 2" xfId="55" xr:uid="{00000000-0005-0000-0000-000082000000}"/>
    <cellStyle name="Обычный 8 2 3" xfId="56" xr:uid="{00000000-0005-0000-0000-000083000000}"/>
    <cellStyle name="Обычный 8 2 4" xfId="133" xr:uid="{00000000-0005-0000-0000-000084000000}"/>
    <cellStyle name="Обычный 8 2 5" xfId="134" xr:uid="{00000000-0005-0000-0000-000085000000}"/>
    <cellStyle name="Обычный 8 2 6" xfId="135" xr:uid="{00000000-0005-0000-0000-000086000000}"/>
    <cellStyle name="Обычный 8 2 7" xfId="136" xr:uid="{00000000-0005-0000-0000-000087000000}"/>
    <cellStyle name="Обычный 8 3" xfId="57" xr:uid="{00000000-0005-0000-0000-000088000000}"/>
    <cellStyle name="Обычный 8 3 2" xfId="58" xr:uid="{00000000-0005-0000-0000-000089000000}"/>
    <cellStyle name="Обычный 8 3 2 2" xfId="64" xr:uid="{00000000-0005-0000-0000-00008A000000}"/>
    <cellStyle name="Обычный 8 4" xfId="137" xr:uid="{00000000-0005-0000-0000-00008B000000}"/>
    <cellStyle name="Обычный 8 5" xfId="138" xr:uid="{00000000-0005-0000-0000-00008C000000}"/>
    <cellStyle name="Обычный 8 6" xfId="139" xr:uid="{00000000-0005-0000-0000-00008D000000}"/>
    <cellStyle name="Обычный 8 7" xfId="140" xr:uid="{00000000-0005-0000-0000-00008E000000}"/>
    <cellStyle name="Обычный 9" xfId="147" xr:uid="{00000000-0005-0000-0000-00008F000000}"/>
    <cellStyle name="Обычный_tmp" xfId="150" xr:uid="{00000000-0005-0000-0000-000090000000}"/>
    <cellStyle name="Финансовый 2" xfId="59" xr:uid="{00000000-0005-0000-0000-000091000000}"/>
    <cellStyle name="Финансовый 2 2" xfId="141" xr:uid="{00000000-0005-0000-0000-000092000000}"/>
    <cellStyle name="Финансовый 2 3" xfId="142" xr:uid="{00000000-0005-0000-0000-000093000000}"/>
    <cellStyle name="Финансовый 2 4" xfId="143" xr:uid="{00000000-0005-0000-0000-000094000000}"/>
    <cellStyle name="Финансовый 2 5" xfId="144" xr:uid="{00000000-0005-0000-0000-000095000000}"/>
    <cellStyle name="Финансовый 2 6" xfId="145" xr:uid="{00000000-0005-0000-0000-00009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27"/>
  <sheetViews>
    <sheetView tabSelected="1" zoomScaleNormal="100" workbookViewId="0">
      <selection activeCell="D10" sqref="D10"/>
    </sheetView>
  </sheetViews>
  <sheetFormatPr defaultRowHeight="12.75" x14ac:dyDescent="0.2"/>
  <cols>
    <col min="1" max="1" width="38.42578125" style="4" customWidth="1"/>
    <col min="2" max="2" width="47.7109375" style="4" customWidth="1"/>
    <col min="3" max="3" width="17" style="4" customWidth="1"/>
    <col min="4" max="4" width="14.5703125" style="4" customWidth="1"/>
    <col min="5" max="5" width="16.28515625" style="4" customWidth="1"/>
    <col min="6" max="6" width="0.28515625" style="4" hidden="1" customWidth="1"/>
    <col min="7" max="7" width="21.28515625" style="21" hidden="1" customWidth="1"/>
    <col min="8" max="8" width="21.28515625" style="22" hidden="1" customWidth="1"/>
    <col min="9" max="9" width="49.7109375" style="4" customWidth="1"/>
    <col min="10" max="10" width="11.85546875" style="4" customWidth="1"/>
    <col min="11" max="12" width="11" style="4" customWidth="1"/>
    <col min="13" max="14" width="11.28515625" style="4" customWidth="1"/>
    <col min="15" max="15" width="10.85546875" style="4" customWidth="1"/>
    <col min="16" max="256" width="9.140625" style="4"/>
    <col min="257" max="257" width="28.7109375" style="4" customWidth="1"/>
    <col min="258" max="258" width="58" style="4" customWidth="1"/>
    <col min="259" max="259" width="15.42578125" style="4" customWidth="1"/>
    <col min="260" max="260" width="15.28515625" style="4" customWidth="1"/>
    <col min="261" max="261" width="14.42578125" style="4" customWidth="1"/>
    <col min="262" max="264" width="0" style="4" hidden="1" customWidth="1"/>
    <col min="265" max="265" width="10.5703125" style="4" customWidth="1"/>
    <col min="266" max="266" width="12.42578125" style="4" customWidth="1"/>
    <col min="267" max="267" width="22" style="4" customWidth="1"/>
    <col min="268" max="512" width="9.140625" style="4"/>
    <col min="513" max="513" width="28.7109375" style="4" customWidth="1"/>
    <col min="514" max="514" width="58" style="4" customWidth="1"/>
    <col min="515" max="515" width="15.42578125" style="4" customWidth="1"/>
    <col min="516" max="516" width="15.28515625" style="4" customWidth="1"/>
    <col min="517" max="517" width="14.42578125" style="4" customWidth="1"/>
    <col min="518" max="520" width="0" style="4" hidden="1" customWidth="1"/>
    <col min="521" max="521" width="10.5703125" style="4" customWidth="1"/>
    <col min="522" max="522" width="12.42578125" style="4" customWidth="1"/>
    <col min="523" max="523" width="22" style="4" customWidth="1"/>
    <col min="524" max="768" width="9.140625" style="4"/>
    <col min="769" max="769" width="28.7109375" style="4" customWidth="1"/>
    <col min="770" max="770" width="58" style="4" customWidth="1"/>
    <col min="771" max="771" width="15.42578125" style="4" customWidth="1"/>
    <col min="772" max="772" width="15.28515625" style="4" customWidth="1"/>
    <col min="773" max="773" width="14.42578125" style="4" customWidth="1"/>
    <col min="774" max="776" width="0" style="4" hidden="1" customWidth="1"/>
    <col min="777" max="777" width="10.5703125" style="4" customWidth="1"/>
    <col min="778" max="778" width="12.42578125" style="4" customWidth="1"/>
    <col min="779" max="779" width="22" style="4" customWidth="1"/>
    <col min="780" max="1024" width="9.140625" style="4"/>
    <col min="1025" max="1025" width="28.7109375" style="4" customWidth="1"/>
    <col min="1026" max="1026" width="58" style="4" customWidth="1"/>
    <col min="1027" max="1027" width="15.42578125" style="4" customWidth="1"/>
    <col min="1028" max="1028" width="15.28515625" style="4" customWidth="1"/>
    <col min="1029" max="1029" width="14.42578125" style="4" customWidth="1"/>
    <col min="1030" max="1032" width="0" style="4" hidden="1" customWidth="1"/>
    <col min="1033" max="1033" width="10.5703125" style="4" customWidth="1"/>
    <col min="1034" max="1034" width="12.42578125" style="4" customWidth="1"/>
    <col min="1035" max="1035" width="22" style="4" customWidth="1"/>
    <col min="1036" max="1280" width="9.140625" style="4"/>
    <col min="1281" max="1281" width="28.7109375" style="4" customWidth="1"/>
    <col min="1282" max="1282" width="58" style="4" customWidth="1"/>
    <col min="1283" max="1283" width="15.42578125" style="4" customWidth="1"/>
    <col min="1284" max="1284" width="15.28515625" style="4" customWidth="1"/>
    <col min="1285" max="1285" width="14.42578125" style="4" customWidth="1"/>
    <col min="1286" max="1288" width="0" style="4" hidden="1" customWidth="1"/>
    <col min="1289" max="1289" width="10.5703125" style="4" customWidth="1"/>
    <col min="1290" max="1290" width="12.42578125" style="4" customWidth="1"/>
    <col min="1291" max="1291" width="22" style="4" customWidth="1"/>
    <col min="1292" max="1536" width="9.140625" style="4"/>
    <col min="1537" max="1537" width="28.7109375" style="4" customWidth="1"/>
    <col min="1538" max="1538" width="58" style="4" customWidth="1"/>
    <col min="1539" max="1539" width="15.42578125" style="4" customWidth="1"/>
    <col min="1540" max="1540" width="15.28515625" style="4" customWidth="1"/>
    <col min="1541" max="1541" width="14.42578125" style="4" customWidth="1"/>
    <col min="1542" max="1544" width="0" style="4" hidden="1" customWidth="1"/>
    <col min="1545" max="1545" width="10.5703125" style="4" customWidth="1"/>
    <col min="1546" max="1546" width="12.42578125" style="4" customWidth="1"/>
    <col min="1547" max="1547" width="22" style="4" customWidth="1"/>
    <col min="1548" max="1792" width="9.140625" style="4"/>
    <col min="1793" max="1793" width="28.7109375" style="4" customWidth="1"/>
    <col min="1794" max="1794" width="58" style="4" customWidth="1"/>
    <col min="1795" max="1795" width="15.42578125" style="4" customWidth="1"/>
    <col min="1796" max="1796" width="15.28515625" style="4" customWidth="1"/>
    <col min="1797" max="1797" width="14.42578125" style="4" customWidth="1"/>
    <col min="1798" max="1800" width="0" style="4" hidden="1" customWidth="1"/>
    <col min="1801" max="1801" width="10.5703125" style="4" customWidth="1"/>
    <col min="1802" max="1802" width="12.42578125" style="4" customWidth="1"/>
    <col min="1803" max="1803" width="22" style="4" customWidth="1"/>
    <col min="1804" max="2048" width="9.140625" style="4"/>
    <col min="2049" max="2049" width="28.7109375" style="4" customWidth="1"/>
    <col min="2050" max="2050" width="58" style="4" customWidth="1"/>
    <col min="2051" max="2051" width="15.42578125" style="4" customWidth="1"/>
    <col min="2052" max="2052" width="15.28515625" style="4" customWidth="1"/>
    <col min="2053" max="2053" width="14.42578125" style="4" customWidth="1"/>
    <col min="2054" max="2056" width="0" style="4" hidden="1" customWidth="1"/>
    <col min="2057" max="2057" width="10.5703125" style="4" customWidth="1"/>
    <col min="2058" max="2058" width="12.42578125" style="4" customWidth="1"/>
    <col min="2059" max="2059" width="22" style="4" customWidth="1"/>
    <col min="2060" max="2304" width="9.140625" style="4"/>
    <col min="2305" max="2305" width="28.7109375" style="4" customWidth="1"/>
    <col min="2306" max="2306" width="58" style="4" customWidth="1"/>
    <col min="2307" max="2307" width="15.42578125" style="4" customWidth="1"/>
    <col min="2308" max="2308" width="15.28515625" style="4" customWidth="1"/>
    <col min="2309" max="2309" width="14.42578125" style="4" customWidth="1"/>
    <col min="2310" max="2312" width="0" style="4" hidden="1" customWidth="1"/>
    <col min="2313" max="2313" width="10.5703125" style="4" customWidth="1"/>
    <col min="2314" max="2314" width="12.42578125" style="4" customWidth="1"/>
    <col min="2315" max="2315" width="22" style="4" customWidth="1"/>
    <col min="2316" max="2560" width="9.140625" style="4"/>
    <col min="2561" max="2561" width="28.7109375" style="4" customWidth="1"/>
    <col min="2562" max="2562" width="58" style="4" customWidth="1"/>
    <col min="2563" max="2563" width="15.42578125" style="4" customWidth="1"/>
    <col min="2564" max="2564" width="15.28515625" style="4" customWidth="1"/>
    <col min="2565" max="2565" width="14.42578125" style="4" customWidth="1"/>
    <col min="2566" max="2568" width="0" style="4" hidden="1" customWidth="1"/>
    <col min="2569" max="2569" width="10.5703125" style="4" customWidth="1"/>
    <col min="2570" max="2570" width="12.42578125" style="4" customWidth="1"/>
    <col min="2571" max="2571" width="22" style="4" customWidth="1"/>
    <col min="2572" max="2816" width="9.140625" style="4"/>
    <col min="2817" max="2817" width="28.7109375" style="4" customWidth="1"/>
    <col min="2818" max="2818" width="58" style="4" customWidth="1"/>
    <col min="2819" max="2819" width="15.42578125" style="4" customWidth="1"/>
    <col min="2820" max="2820" width="15.28515625" style="4" customWidth="1"/>
    <col min="2821" max="2821" width="14.42578125" style="4" customWidth="1"/>
    <col min="2822" max="2824" width="0" style="4" hidden="1" customWidth="1"/>
    <col min="2825" max="2825" width="10.5703125" style="4" customWidth="1"/>
    <col min="2826" max="2826" width="12.42578125" style="4" customWidth="1"/>
    <col min="2827" max="2827" width="22" style="4" customWidth="1"/>
    <col min="2828" max="3072" width="9.140625" style="4"/>
    <col min="3073" max="3073" width="28.7109375" style="4" customWidth="1"/>
    <col min="3074" max="3074" width="58" style="4" customWidth="1"/>
    <col min="3075" max="3075" width="15.42578125" style="4" customWidth="1"/>
    <col min="3076" max="3076" width="15.28515625" style="4" customWidth="1"/>
    <col min="3077" max="3077" width="14.42578125" style="4" customWidth="1"/>
    <col min="3078" max="3080" width="0" style="4" hidden="1" customWidth="1"/>
    <col min="3081" max="3081" width="10.5703125" style="4" customWidth="1"/>
    <col min="3082" max="3082" width="12.42578125" style="4" customWidth="1"/>
    <col min="3083" max="3083" width="22" style="4" customWidth="1"/>
    <col min="3084" max="3328" width="9.140625" style="4"/>
    <col min="3329" max="3329" width="28.7109375" style="4" customWidth="1"/>
    <col min="3330" max="3330" width="58" style="4" customWidth="1"/>
    <col min="3331" max="3331" width="15.42578125" style="4" customWidth="1"/>
    <col min="3332" max="3332" width="15.28515625" style="4" customWidth="1"/>
    <col min="3333" max="3333" width="14.42578125" style="4" customWidth="1"/>
    <col min="3334" max="3336" width="0" style="4" hidden="1" customWidth="1"/>
    <col min="3337" max="3337" width="10.5703125" style="4" customWidth="1"/>
    <col min="3338" max="3338" width="12.42578125" style="4" customWidth="1"/>
    <col min="3339" max="3339" width="22" style="4" customWidth="1"/>
    <col min="3340" max="3584" width="9.140625" style="4"/>
    <col min="3585" max="3585" width="28.7109375" style="4" customWidth="1"/>
    <col min="3586" max="3586" width="58" style="4" customWidth="1"/>
    <col min="3587" max="3587" width="15.42578125" style="4" customWidth="1"/>
    <col min="3588" max="3588" width="15.28515625" style="4" customWidth="1"/>
    <col min="3589" max="3589" width="14.42578125" style="4" customWidth="1"/>
    <col min="3590" max="3592" width="0" style="4" hidden="1" customWidth="1"/>
    <col min="3593" max="3593" width="10.5703125" style="4" customWidth="1"/>
    <col min="3594" max="3594" width="12.42578125" style="4" customWidth="1"/>
    <col min="3595" max="3595" width="22" style="4" customWidth="1"/>
    <col min="3596" max="3840" width="9.140625" style="4"/>
    <col min="3841" max="3841" width="28.7109375" style="4" customWidth="1"/>
    <col min="3842" max="3842" width="58" style="4" customWidth="1"/>
    <col min="3843" max="3843" width="15.42578125" style="4" customWidth="1"/>
    <col min="3844" max="3844" width="15.28515625" style="4" customWidth="1"/>
    <col min="3845" max="3845" width="14.42578125" style="4" customWidth="1"/>
    <col min="3846" max="3848" width="0" style="4" hidden="1" customWidth="1"/>
    <col min="3849" max="3849" width="10.5703125" style="4" customWidth="1"/>
    <col min="3850" max="3850" width="12.42578125" style="4" customWidth="1"/>
    <col min="3851" max="3851" width="22" style="4" customWidth="1"/>
    <col min="3852" max="4096" width="9.140625" style="4"/>
    <col min="4097" max="4097" width="28.7109375" style="4" customWidth="1"/>
    <col min="4098" max="4098" width="58" style="4" customWidth="1"/>
    <col min="4099" max="4099" width="15.42578125" style="4" customWidth="1"/>
    <col min="4100" max="4100" width="15.28515625" style="4" customWidth="1"/>
    <col min="4101" max="4101" width="14.42578125" style="4" customWidth="1"/>
    <col min="4102" max="4104" width="0" style="4" hidden="1" customWidth="1"/>
    <col min="4105" max="4105" width="10.5703125" style="4" customWidth="1"/>
    <col min="4106" max="4106" width="12.42578125" style="4" customWidth="1"/>
    <col min="4107" max="4107" width="22" style="4" customWidth="1"/>
    <col min="4108" max="4352" width="9.140625" style="4"/>
    <col min="4353" max="4353" width="28.7109375" style="4" customWidth="1"/>
    <col min="4354" max="4354" width="58" style="4" customWidth="1"/>
    <col min="4355" max="4355" width="15.42578125" style="4" customWidth="1"/>
    <col min="4356" max="4356" width="15.28515625" style="4" customWidth="1"/>
    <col min="4357" max="4357" width="14.42578125" style="4" customWidth="1"/>
    <col min="4358" max="4360" width="0" style="4" hidden="1" customWidth="1"/>
    <col min="4361" max="4361" width="10.5703125" style="4" customWidth="1"/>
    <col min="4362" max="4362" width="12.42578125" style="4" customWidth="1"/>
    <col min="4363" max="4363" width="22" style="4" customWidth="1"/>
    <col min="4364" max="4608" width="9.140625" style="4"/>
    <col min="4609" max="4609" width="28.7109375" style="4" customWidth="1"/>
    <col min="4610" max="4610" width="58" style="4" customWidth="1"/>
    <col min="4611" max="4611" width="15.42578125" style="4" customWidth="1"/>
    <col min="4612" max="4612" width="15.28515625" style="4" customWidth="1"/>
    <col min="4613" max="4613" width="14.42578125" style="4" customWidth="1"/>
    <col min="4614" max="4616" width="0" style="4" hidden="1" customWidth="1"/>
    <col min="4617" max="4617" width="10.5703125" style="4" customWidth="1"/>
    <col min="4618" max="4618" width="12.42578125" style="4" customWidth="1"/>
    <col min="4619" max="4619" width="22" style="4" customWidth="1"/>
    <col min="4620" max="4864" width="9.140625" style="4"/>
    <col min="4865" max="4865" width="28.7109375" style="4" customWidth="1"/>
    <col min="4866" max="4866" width="58" style="4" customWidth="1"/>
    <col min="4867" max="4867" width="15.42578125" style="4" customWidth="1"/>
    <col min="4868" max="4868" width="15.28515625" style="4" customWidth="1"/>
    <col min="4869" max="4869" width="14.42578125" style="4" customWidth="1"/>
    <col min="4870" max="4872" width="0" style="4" hidden="1" customWidth="1"/>
    <col min="4873" max="4873" width="10.5703125" style="4" customWidth="1"/>
    <col min="4874" max="4874" width="12.42578125" style="4" customWidth="1"/>
    <col min="4875" max="4875" width="22" style="4" customWidth="1"/>
    <col min="4876" max="5120" width="9.140625" style="4"/>
    <col min="5121" max="5121" width="28.7109375" style="4" customWidth="1"/>
    <col min="5122" max="5122" width="58" style="4" customWidth="1"/>
    <col min="5123" max="5123" width="15.42578125" style="4" customWidth="1"/>
    <col min="5124" max="5124" width="15.28515625" style="4" customWidth="1"/>
    <col min="5125" max="5125" width="14.42578125" style="4" customWidth="1"/>
    <col min="5126" max="5128" width="0" style="4" hidden="1" customWidth="1"/>
    <col min="5129" max="5129" width="10.5703125" style="4" customWidth="1"/>
    <col min="5130" max="5130" width="12.42578125" style="4" customWidth="1"/>
    <col min="5131" max="5131" width="22" style="4" customWidth="1"/>
    <col min="5132" max="5376" width="9.140625" style="4"/>
    <col min="5377" max="5377" width="28.7109375" style="4" customWidth="1"/>
    <col min="5378" max="5378" width="58" style="4" customWidth="1"/>
    <col min="5379" max="5379" width="15.42578125" style="4" customWidth="1"/>
    <col min="5380" max="5380" width="15.28515625" style="4" customWidth="1"/>
    <col min="5381" max="5381" width="14.42578125" style="4" customWidth="1"/>
    <col min="5382" max="5384" width="0" style="4" hidden="1" customWidth="1"/>
    <col min="5385" max="5385" width="10.5703125" style="4" customWidth="1"/>
    <col min="5386" max="5386" width="12.42578125" style="4" customWidth="1"/>
    <col min="5387" max="5387" width="22" style="4" customWidth="1"/>
    <col min="5388" max="5632" width="9.140625" style="4"/>
    <col min="5633" max="5633" width="28.7109375" style="4" customWidth="1"/>
    <col min="5634" max="5634" width="58" style="4" customWidth="1"/>
    <col min="5635" max="5635" width="15.42578125" style="4" customWidth="1"/>
    <col min="5636" max="5636" width="15.28515625" style="4" customWidth="1"/>
    <col min="5637" max="5637" width="14.42578125" style="4" customWidth="1"/>
    <col min="5638" max="5640" width="0" style="4" hidden="1" customWidth="1"/>
    <col min="5641" max="5641" width="10.5703125" style="4" customWidth="1"/>
    <col min="5642" max="5642" width="12.42578125" style="4" customWidth="1"/>
    <col min="5643" max="5643" width="22" style="4" customWidth="1"/>
    <col min="5644" max="5888" width="9.140625" style="4"/>
    <col min="5889" max="5889" width="28.7109375" style="4" customWidth="1"/>
    <col min="5890" max="5890" width="58" style="4" customWidth="1"/>
    <col min="5891" max="5891" width="15.42578125" style="4" customWidth="1"/>
    <col min="5892" max="5892" width="15.28515625" style="4" customWidth="1"/>
    <col min="5893" max="5893" width="14.42578125" style="4" customWidth="1"/>
    <col min="5894" max="5896" width="0" style="4" hidden="1" customWidth="1"/>
    <col min="5897" max="5897" width="10.5703125" style="4" customWidth="1"/>
    <col min="5898" max="5898" width="12.42578125" style="4" customWidth="1"/>
    <col min="5899" max="5899" width="22" style="4" customWidth="1"/>
    <col min="5900" max="6144" width="9.140625" style="4"/>
    <col min="6145" max="6145" width="28.7109375" style="4" customWidth="1"/>
    <col min="6146" max="6146" width="58" style="4" customWidth="1"/>
    <col min="6147" max="6147" width="15.42578125" style="4" customWidth="1"/>
    <col min="6148" max="6148" width="15.28515625" style="4" customWidth="1"/>
    <col min="6149" max="6149" width="14.42578125" style="4" customWidth="1"/>
    <col min="6150" max="6152" width="0" style="4" hidden="1" customWidth="1"/>
    <col min="6153" max="6153" width="10.5703125" style="4" customWidth="1"/>
    <col min="6154" max="6154" width="12.42578125" style="4" customWidth="1"/>
    <col min="6155" max="6155" width="22" style="4" customWidth="1"/>
    <col min="6156" max="6400" width="9.140625" style="4"/>
    <col min="6401" max="6401" width="28.7109375" style="4" customWidth="1"/>
    <col min="6402" max="6402" width="58" style="4" customWidth="1"/>
    <col min="6403" max="6403" width="15.42578125" style="4" customWidth="1"/>
    <col min="6404" max="6404" width="15.28515625" style="4" customWidth="1"/>
    <col min="6405" max="6405" width="14.42578125" style="4" customWidth="1"/>
    <col min="6406" max="6408" width="0" style="4" hidden="1" customWidth="1"/>
    <col min="6409" max="6409" width="10.5703125" style="4" customWidth="1"/>
    <col min="6410" max="6410" width="12.42578125" style="4" customWidth="1"/>
    <col min="6411" max="6411" width="22" style="4" customWidth="1"/>
    <col min="6412" max="6656" width="9.140625" style="4"/>
    <col min="6657" max="6657" width="28.7109375" style="4" customWidth="1"/>
    <col min="6658" max="6658" width="58" style="4" customWidth="1"/>
    <col min="6659" max="6659" width="15.42578125" style="4" customWidth="1"/>
    <col min="6660" max="6660" width="15.28515625" style="4" customWidth="1"/>
    <col min="6661" max="6661" width="14.42578125" style="4" customWidth="1"/>
    <col min="6662" max="6664" width="0" style="4" hidden="1" customWidth="1"/>
    <col min="6665" max="6665" width="10.5703125" style="4" customWidth="1"/>
    <col min="6666" max="6666" width="12.42578125" style="4" customWidth="1"/>
    <col min="6667" max="6667" width="22" style="4" customWidth="1"/>
    <col min="6668" max="6912" width="9.140625" style="4"/>
    <col min="6913" max="6913" width="28.7109375" style="4" customWidth="1"/>
    <col min="6914" max="6914" width="58" style="4" customWidth="1"/>
    <col min="6915" max="6915" width="15.42578125" style="4" customWidth="1"/>
    <col min="6916" max="6916" width="15.28515625" style="4" customWidth="1"/>
    <col min="6917" max="6917" width="14.42578125" style="4" customWidth="1"/>
    <col min="6918" max="6920" width="0" style="4" hidden="1" customWidth="1"/>
    <col min="6921" max="6921" width="10.5703125" style="4" customWidth="1"/>
    <col min="6922" max="6922" width="12.42578125" style="4" customWidth="1"/>
    <col min="6923" max="6923" width="22" style="4" customWidth="1"/>
    <col min="6924" max="7168" width="9.140625" style="4"/>
    <col min="7169" max="7169" width="28.7109375" style="4" customWidth="1"/>
    <col min="7170" max="7170" width="58" style="4" customWidth="1"/>
    <col min="7171" max="7171" width="15.42578125" style="4" customWidth="1"/>
    <col min="7172" max="7172" width="15.28515625" style="4" customWidth="1"/>
    <col min="7173" max="7173" width="14.42578125" style="4" customWidth="1"/>
    <col min="7174" max="7176" width="0" style="4" hidden="1" customWidth="1"/>
    <col min="7177" max="7177" width="10.5703125" style="4" customWidth="1"/>
    <col min="7178" max="7178" width="12.42578125" style="4" customWidth="1"/>
    <col min="7179" max="7179" width="22" style="4" customWidth="1"/>
    <col min="7180" max="7424" width="9.140625" style="4"/>
    <col min="7425" max="7425" width="28.7109375" style="4" customWidth="1"/>
    <col min="7426" max="7426" width="58" style="4" customWidth="1"/>
    <col min="7427" max="7427" width="15.42578125" style="4" customWidth="1"/>
    <col min="7428" max="7428" width="15.28515625" style="4" customWidth="1"/>
    <col min="7429" max="7429" width="14.42578125" style="4" customWidth="1"/>
    <col min="7430" max="7432" width="0" style="4" hidden="1" customWidth="1"/>
    <col min="7433" max="7433" width="10.5703125" style="4" customWidth="1"/>
    <col min="7434" max="7434" width="12.42578125" style="4" customWidth="1"/>
    <col min="7435" max="7435" width="22" style="4" customWidth="1"/>
    <col min="7436" max="7680" width="9.140625" style="4"/>
    <col min="7681" max="7681" width="28.7109375" style="4" customWidth="1"/>
    <col min="7682" max="7682" width="58" style="4" customWidth="1"/>
    <col min="7683" max="7683" width="15.42578125" style="4" customWidth="1"/>
    <col min="7684" max="7684" width="15.28515625" style="4" customWidth="1"/>
    <col min="7685" max="7685" width="14.42578125" style="4" customWidth="1"/>
    <col min="7686" max="7688" width="0" style="4" hidden="1" customWidth="1"/>
    <col min="7689" max="7689" width="10.5703125" style="4" customWidth="1"/>
    <col min="7690" max="7690" width="12.42578125" style="4" customWidth="1"/>
    <col min="7691" max="7691" width="22" style="4" customWidth="1"/>
    <col min="7692" max="7936" width="9.140625" style="4"/>
    <col min="7937" max="7937" width="28.7109375" style="4" customWidth="1"/>
    <col min="7938" max="7938" width="58" style="4" customWidth="1"/>
    <col min="7939" max="7939" width="15.42578125" style="4" customWidth="1"/>
    <col min="7940" max="7940" width="15.28515625" style="4" customWidth="1"/>
    <col min="7941" max="7941" width="14.42578125" style="4" customWidth="1"/>
    <col min="7942" max="7944" width="0" style="4" hidden="1" customWidth="1"/>
    <col min="7945" max="7945" width="10.5703125" style="4" customWidth="1"/>
    <col min="7946" max="7946" width="12.42578125" style="4" customWidth="1"/>
    <col min="7947" max="7947" width="22" style="4" customWidth="1"/>
    <col min="7948" max="8192" width="9.140625" style="4"/>
    <col min="8193" max="8193" width="28.7109375" style="4" customWidth="1"/>
    <col min="8194" max="8194" width="58" style="4" customWidth="1"/>
    <col min="8195" max="8195" width="15.42578125" style="4" customWidth="1"/>
    <col min="8196" max="8196" width="15.28515625" style="4" customWidth="1"/>
    <col min="8197" max="8197" width="14.42578125" style="4" customWidth="1"/>
    <col min="8198" max="8200" width="0" style="4" hidden="1" customWidth="1"/>
    <col min="8201" max="8201" width="10.5703125" style="4" customWidth="1"/>
    <col min="8202" max="8202" width="12.42578125" style="4" customWidth="1"/>
    <col min="8203" max="8203" width="22" style="4" customWidth="1"/>
    <col min="8204" max="8448" width="9.140625" style="4"/>
    <col min="8449" max="8449" width="28.7109375" style="4" customWidth="1"/>
    <col min="8450" max="8450" width="58" style="4" customWidth="1"/>
    <col min="8451" max="8451" width="15.42578125" style="4" customWidth="1"/>
    <col min="8452" max="8452" width="15.28515625" style="4" customWidth="1"/>
    <col min="8453" max="8453" width="14.42578125" style="4" customWidth="1"/>
    <col min="8454" max="8456" width="0" style="4" hidden="1" customWidth="1"/>
    <col min="8457" max="8457" width="10.5703125" style="4" customWidth="1"/>
    <col min="8458" max="8458" width="12.42578125" style="4" customWidth="1"/>
    <col min="8459" max="8459" width="22" style="4" customWidth="1"/>
    <col min="8460" max="8704" width="9.140625" style="4"/>
    <col min="8705" max="8705" width="28.7109375" style="4" customWidth="1"/>
    <col min="8706" max="8706" width="58" style="4" customWidth="1"/>
    <col min="8707" max="8707" width="15.42578125" style="4" customWidth="1"/>
    <col min="8708" max="8708" width="15.28515625" style="4" customWidth="1"/>
    <col min="8709" max="8709" width="14.42578125" style="4" customWidth="1"/>
    <col min="8710" max="8712" width="0" style="4" hidden="1" customWidth="1"/>
    <col min="8713" max="8713" width="10.5703125" style="4" customWidth="1"/>
    <col min="8714" max="8714" width="12.42578125" style="4" customWidth="1"/>
    <col min="8715" max="8715" width="22" style="4" customWidth="1"/>
    <col min="8716" max="8960" width="9.140625" style="4"/>
    <col min="8961" max="8961" width="28.7109375" style="4" customWidth="1"/>
    <col min="8962" max="8962" width="58" style="4" customWidth="1"/>
    <col min="8963" max="8963" width="15.42578125" style="4" customWidth="1"/>
    <col min="8964" max="8964" width="15.28515625" style="4" customWidth="1"/>
    <col min="8965" max="8965" width="14.42578125" style="4" customWidth="1"/>
    <col min="8966" max="8968" width="0" style="4" hidden="1" customWidth="1"/>
    <col min="8969" max="8969" width="10.5703125" style="4" customWidth="1"/>
    <col min="8970" max="8970" width="12.42578125" style="4" customWidth="1"/>
    <col min="8971" max="8971" width="22" style="4" customWidth="1"/>
    <col min="8972" max="9216" width="9.140625" style="4"/>
    <col min="9217" max="9217" width="28.7109375" style="4" customWidth="1"/>
    <col min="9218" max="9218" width="58" style="4" customWidth="1"/>
    <col min="9219" max="9219" width="15.42578125" style="4" customWidth="1"/>
    <col min="9220" max="9220" width="15.28515625" style="4" customWidth="1"/>
    <col min="9221" max="9221" width="14.42578125" style="4" customWidth="1"/>
    <col min="9222" max="9224" width="0" style="4" hidden="1" customWidth="1"/>
    <col min="9225" max="9225" width="10.5703125" style="4" customWidth="1"/>
    <col min="9226" max="9226" width="12.42578125" style="4" customWidth="1"/>
    <col min="9227" max="9227" width="22" style="4" customWidth="1"/>
    <col min="9228" max="9472" width="9.140625" style="4"/>
    <col min="9473" max="9473" width="28.7109375" style="4" customWidth="1"/>
    <col min="9474" max="9474" width="58" style="4" customWidth="1"/>
    <col min="9475" max="9475" width="15.42578125" style="4" customWidth="1"/>
    <col min="9476" max="9476" width="15.28515625" style="4" customWidth="1"/>
    <col min="9477" max="9477" width="14.42578125" style="4" customWidth="1"/>
    <col min="9478" max="9480" width="0" style="4" hidden="1" customWidth="1"/>
    <col min="9481" max="9481" width="10.5703125" style="4" customWidth="1"/>
    <col min="9482" max="9482" width="12.42578125" style="4" customWidth="1"/>
    <col min="9483" max="9483" width="22" style="4" customWidth="1"/>
    <col min="9484" max="9728" width="9.140625" style="4"/>
    <col min="9729" max="9729" width="28.7109375" style="4" customWidth="1"/>
    <col min="9730" max="9730" width="58" style="4" customWidth="1"/>
    <col min="9731" max="9731" width="15.42578125" style="4" customWidth="1"/>
    <col min="9732" max="9732" width="15.28515625" style="4" customWidth="1"/>
    <col min="9733" max="9733" width="14.42578125" style="4" customWidth="1"/>
    <col min="9734" max="9736" width="0" style="4" hidden="1" customWidth="1"/>
    <col min="9737" max="9737" width="10.5703125" style="4" customWidth="1"/>
    <col min="9738" max="9738" width="12.42578125" style="4" customWidth="1"/>
    <col min="9739" max="9739" width="22" style="4" customWidth="1"/>
    <col min="9740" max="9984" width="9.140625" style="4"/>
    <col min="9985" max="9985" width="28.7109375" style="4" customWidth="1"/>
    <col min="9986" max="9986" width="58" style="4" customWidth="1"/>
    <col min="9987" max="9987" width="15.42578125" style="4" customWidth="1"/>
    <col min="9988" max="9988" width="15.28515625" style="4" customWidth="1"/>
    <col min="9989" max="9989" width="14.42578125" style="4" customWidth="1"/>
    <col min="9990" max="9992" width="0" style="4" hidden="1" customWidth="1"/>
    <col min="9993" max="9993" width="10.5703125" style="4" customWidth="1"/>
    <col min="9994" max="9994" width="12.42578125" style="4" customWidth="1"/>
    <col min="9995" max="9995" width="22" style="4" customWidth="1"/>
    <col min="9996" max="10240" width="9.140625" style="4"/>
    <col min="10241" max="10241" width="28.7109375" style="4" customWidth="1"/>
    <col min="10242" max="10242" width="58" style="4" customWidth="1"/>
    <col min="10243" max="10243" width="15.42578125" style="4" customWidth="1"/>
    <col min="10244" max="10244" width="15.28515625" style="4" customWidth="1"/>
    <col min="10245" max="10245" width="14.42578125" style="4" customWidth="1"/>
    <col min="10246" max="10248" width="0" style="4" hidden="1" customWidth="1"/>
    <col min="10249" max="10249" width="10.5703125" style="4" customWidth="1"/>
    <col min="10250" max="10250" width="12.42578125" style="4" customWidth="1"/>
    <col min="10251" max="10251" width="22" style="4" customWidth="1"/>
    <col min="10252" max="10496" width="9.140625" style="4"/>
    <col min="10497" max="10497" width="28.7109375" style="4" customWidth="1"/>
    <col min="10498" max="10498" width="58" style="4" customWidth="1"/>
    <col min="10499" max="10499" width="15.42578125" style="4" customWidth="1"/>
    <col min="10500" max="10500" width="15.28515625" style="4" customWidth="1"/>
    <col min="10501" max="10501" width="14.42578125" style="4" customWidth="1"/>
    <col min="10502" max="10504" width="0" style="4" hidden="1" customWidth="1"/>
    <col min="10505" max="10505" width="10.5703125" style="4" customWidth="1"/>
    <col min="10506" max="10506" width="12.42578125" style="4" customWidth="1"/>
    <col min="10507" max="10507" width="22" style="4" customWidth="1"/>
    <col min="10508" max="10752" width="9.140625" style="4"/>
    <col min="10753" max="10753" width="28.7109375" style="4" customWidth="1"/>
    <col min="10754" max="10754" width="58" style="4" customWidth="1"/>
    <col min="10755" max="10755" width="15.42578125" style="4" customWidth="1"/>
    <col min="10756" max="10756" width="15.28515625" style="4" customWidth="1"/>
    <col min="10757" max="10757" width="14.42578125" style="4" customWidth="1"/>
    <col min="10758" max="10760" width="0" style="4" hidden="1" customWidth="1"/>
    <col min="10761" max="10761" width="10.5703125" style="4" customWidth="1"/>
    <col min="10762" max="10762" width="12.42578125" style="4" customWidth="1"/>
    <col min="10763" max="10763" width="22" style="4" customWidth="1"/>
    <col min="10764" max="11008" width="9.140625" style="4"/>
    <col min="11009" max="11009" width="28.7109375" style="4" customWidth="1"/>
    <col min="11010" max="11010" width="58" style="4" customWidth="1"/>
    <col min="11011" max="11011" width="15.42578125" style="4" customWidth="1"/>
    <col min="11012" max="11012" width="15.28515625" style="4" customWidth="1"/>
    <col min="11013" max="11013" width="14.42578125" style="4" customWidth="1"/>
    <col min="11014" max="11016" width="0" style="4" hidden="1" customWidth="1"/>
    <col min="11017" max="11017" width="10.5703125" style="4" customWidth="1"/>
    <col min="11018" max="11018" width="12.42578125" style="4" customWidth="1"/>
    <col min="11019" max="11019" width="22" style="4" customWidth="1"/>
    <col min="11020" max="11264" width="9.140625" style="4"/>
    <col min="11265" max="11265" width="28.7109375" style="4" customWidth="1"/>
    <col min="11266" max="11266" width="58" style="4" customWidth="1"/>
    <col min="11267" max="11267" width="15.42578125" style="4" customWidth="1"/>
    <col min="11268" max="11268" width="15.28515625" style="4" customWidth="1"/>
    <col min="11269" max="11269" width="14.42578125" style="4" customWidth="1"/>
    <col min="11270" max="11272" width="0" style="4" hidden="1" customWidth="1"/>
    <col min="11273" max="11273" width="10.5703125" style="4" customWidth="1"/>
    <col min="11274" max="11274" width="12.42578125" style="4" customWidth="1"/>
    <col min="11275" max="11275" width="22" style="4" customWidth="1"/>
    <col min="11276" max="11520" width="9.140625" style="4"/>
    <col min="11521" max="11521" width="28.7109375" style="4" customWidth="1"/>
    <col min="11522" max="11522" width="58" style="4" customWidth="1"/>
    <col min="11523" max="11523" width="15.42578125" style="4" customWidth="1"/>
    <col min="11524" max="11524" width="15.28515625" style="4" customWidth="1"/>
    <col min="11525" max="11525" width="14.42578125" style="4" customWidth="1"/>
    <col min="11526" max="11528" width="0" style="4" hidden="1" customWidth="1"/>
    <col min="11529" max="11529" width="10.5703125" style="4" customWidth="1"/>
    <col min="11530" max="11530" width="12.42578125" style="4" customWidth="1"/>
    <col min="11531" max="11531" width="22" style="4" customWidth="1"/>
    <col min="11532" max="11776" width="9.140625" style="4"/>
    <col min="11777" max="11777" width="28.7109375" style="4" customWidth="1"/>
    <col min="11778" max="11778" width="58" style="4" customWidth="1"/>
    <col min="11779" max="11779" width="15.42578125" style="4" customWidth="1"/>
    <col min="11780" max="11780" width="15.28515625" style="4" customWidth="1"/>
    <col min="11781" max="11781" width="14.42578125" style="4" customWidth="1"/>
    <col min="11782" max="11784" width="0" style="4" hidden="1" customWidth="1"/>
    <col min="11785" max="11785" width="10.5703125" style="4" customWidth="1"/>
    <col min="11786" max="11786" width="12.42578125" style="4" customWidth="1"/>
    <col min="11787" max="11787" width="22" style="4" customWidth="1"/>
    <col min="11788" max="12032" width="9.140625" style="4"/>
    <col min="12033" max="12033" width="28.7109375" style="4" customWidth="1"/>
    <col min="12034" max="12034" width="58" style="4" customWidth="1"/>
    <col min="12035" max="12035" width="15.42578125" style="4" customWidth="1"/>
    <col min="12036" max="12036" width="15.28515625" style="4" customWidth="1"/>
    <col min="12037" max="12037" width="14.42578125" style="4" customWidth="1"/>
    <col min="12038" max="12040" width="0" style="4" hidden="1" customWidth="1"/>
    <col min="12041" max="12041" width="10.5703125" style="4" customWidth="1"/>
    <col min="12042" max="12042" width="12.42578125" style="4" customWidth="1"/>
    <col min="12043" max="12043" width="22" style="4" customWidth="1"/>
    <col min="12044" max="12288" width="9.140625" style="4"/>
    <col min="12289" max="12289" width="28.7109375" style="4" customWidth="1"/>
    <col min="12290" max="12290" width="58" style="4" customWidth="1"/>
    <col min="12291" max="12291" width="15.42578125" style="4" customWidth="1"/>
    <col min="12292" max="12292" width="15.28515625" style="4" customWidth="1"/>
    <col min="12293" max="12293" width="14.42578125" style="4" customWidth="1"/>
    <col min="12294" max="12296" width="0" style="4" hidden="1" customWidth="1"/>
    <col min="12297" max="12297" width="10.5703125" style="4" customWidth="1"/>
    <col min="12298" max="12298" width="12.42578125" style="4" customWidth="1"/>
    <col min="12299" max="12299" width="22" style="4" customWidth="1"/>
    <col min="12300" max="12544" width="9.140625" style="4"/>
    <col min="12545" max="12545" width="28.7109375" style="4" customWidth="1"/>
    <col min="12546" max="12546" width="58" style="4" customWidth="1"/>
    <col min="12547" max="12547" width="15.42578125" style="4" customWidth="1"/>
    <col min="12548" max="12548" width="15.28515625" style="4" customWidth="1"/>
    <col min="12549" max="12549" width="14.42578125" style="4" customWidth="1"/>
    <col min="12550" max="12552" width="0" style="4" hidden="1" customWidth="1"/>
    <col min="12553" max="12553" width="10.5703125" style="4" customWidth="1"/>
    <col min="12554" max="12554" width="12.42578125" style="4" customWidth="1"/>
    <col min="12555" max="12555" width="22" style="4" customWidth="1"/>
    <col min="12556" max="12800" width="9.140625" style="4"/>
    <col min="12801" max="12801" width="28.7109375" style="4" customWidth="1"/>
    <col min="12802" max="12802" width="58" style="4" customWidth="1"/>
    <col min="12803" max="12803" width="15.42578125" style="4" customWidth="1"/>
    <col min="12804" max="12804" width="15.28515625" style="4" customWidth="1"/>
    <col min="12805" max="12805" width="14.42578125" style="4" customWidth="1"/>
    <col min="12806" max="12808" width="0" style="4" hidden="1" customWidth="1"/>
    <col min="12809" max="12809" width="10.5703125" style="4" customWidth="1"/>
    <col min="12810" max="12810" width="12.42578125" style="4" customWidth="1"/>
    <col min="12811" max="12811" width="22" style="4" customWidth="1"/>
    <col min="12812" max="13056" width="9.140625" style="4"/>
    <col min="13057" max="13057" width="28.7109375" style="4" customWidth="1"/>
    <col min="13058" max="13058" width="58" style="4" customWidth="1"/>
    <col min="13059" max="13059" width="15.42578125" style="4" customWidth="1"/>
    <col min="13060" max="13060" width="15.28515625" style="4" customWidth="1"/>
    <col min="13061" max="13061" width="14.42578125" style="4" customWidth="1"/>
    <col min="13062" max="13064" width="0" style="4" hidden="1" customWidth="1"/>
    <col min="13065" max="13065" width="10.5703125" style="4" customWidth="1"/>
    <col min="13066" max="13066" width="12.42578125" style="4" customWidth="1"/>
    <col min="13067" max="13067" width="22" style="4" customWidth="1"/>
    <col min="13068" max="13312" width="9.140625" style="4"/>
    <col min="13313" max="13313" width="28.7109375" style="4" customWidth="1"/>
    <col min="13314" max="13314" width="58" style="4" customWidth="1"/>
    <col min="13315" max="13315" width="15.42578125" style="4" customWidth="1"/>
    <col min="13316" max="13316" width="15.28515625" style="4" customWidth="1"/>
    <col min="13317" max="13317" width="14.42578125" style="4" customWidth="1"/>
    <col min="13318" max="13320" width="0" style="4" hidden="1" customWidth="1"/>
    <col min="13321" max="13321" width="10.5703125" style="4" customWidth="1"/>
    <col min="13322" max="13322" width="12.42578125" style="4" customWidth="1"/>
    <col min="13323" max="13323" width="22" style="4" customWidth="1"/>
    <col min="13324" max="13568" width="9.140625" style="4"/>
    <col min="13569" max="13569" width="28.7109375" style="4" customWidth="1"/>
    <col min="13570" max="13570" width="58" style="4" customWidth="1"/>
    <col min="13571" max="13571" width="15.42578125" style="4" customWidth="1"/>
    <col min="13572" max="13572" width="15.28515625" style="4" customWidth="1"/>
    <col min="13573" max="13573" width="14.42578125" style="4" customWidth="1"/>
    <col min="13574" max="13576" width="0" style="4" hidden="1" customWidth="1"/>
    <col min="13577" max="13577" width="10.5703125" style="4" customWidth="1"/>
    <col min="13578" max="13578" width="12.42578125" style="4" customWidth="1"/>
    <col min="13579" max="13579" width="22" style="4" customWidth="1"/>
    <col min="13580" max="13824" width="9.140625" style="4"/>
    <col min="13825" max="13825" width="28.7109375" style="4" customWidth="1"/>
    <col min="13826" max="13826" width="58" style="4" customWidth="1"/>
    <col min="13827" max="13827" width="15.42578125" style="4" customWidth="1"/>
    <col min="13828" max="13828" width="15.28515625" style="4" customWidth="1"/>
    <col min="13829" max="13829" width="14.42578125" style="4" customWidth="1"/>
    <col min="13830" max="13832" width="0" style="4" hidden="1" customWidth="1"/>
    <col min="13833" max="13833" width="10.5703125" style="4" customWidth="1"/>
    <col min="13834" max="13834" width="12.42578125" style="4" customWidth="1"/>
    <col min="13835" max="13835" width="22" style="4" customWidth="1"/>
    <col min="13836" max="14080" width="9.140625" style="4"/>
    <col min="14081" max="14081" width="28.7109375" style="4" customWidth="1"/>
    <col min="14082" max="14082" width="58" style="4" customWidth="1"/>
    <col min="14083" max="14083" width="15.42578125" style="4" customWidth="1"/>
    <col min="14084" max="14084" width="15.28515625" style="4" customWidth="1"/>
    <col min="14085" max="14085" width="14.42578125" style="4" customWidth="1"/>
    <col min="14086" max="14088" width="0" style="4" hidden="1" customWidth="1"/>
    <col min="14089" max="14089" width="10.5703125" style="4" customWidth="1"/>
    <col min="14090" max="14090" width="12.42578125" style="4" customWidth="1"/>
    <col min="14091" max="14091" width="22" style="4" customWidth="1"/>
    <col min="14092" max="14336" width="9.140625" style="4"/>
    <col min="14337" max="14337" width="28.7109375" style="4" customWidth="1"/>
    <col min="14338" max="14338" width="58" style="4" customWidth="1"/>
    <col min="14339" max="14339" width="15.42578125" style="4" customWidth="1"/>
    <col min="14340" max="14340" width="15.28515625" style="4" customWidth="1"/>
    <col min="14341" max="14341" width="14.42578125" style="4" customWidth="1"/>
    <col min="14342" max="14344" width="0" style="4" hidden="1" customWidth="1"/>
    <col min="14345" max="14345" width="10.5703125" style="4" customWidth="1"/>
    <col min="14346" max="14346" width="12.42578125" style="4" customWidth="1"/>
    <col min="14347" max="14347" width="22" style="4" customWidth="1"/>
    <col min="14348" max="14592" width="9.140625" style="4"/>
    <col min="14593" max="14593" width="28.7109375" style="4" customWidth="1"/>
    <col min="14594" max="14594" width="58" style="4" customWidth="1"/>
    <col min="14595" max="14595" width="15.42578125" style="4" customWidth="1"/>
    <col min="14596" max="14596" width="15.28515625" style="4" customWidth="1"/>
    <col min="14597" max="14597" width="14.42578125" style="4" customWidth="1"/>
    <col min="14598" max="14600" width="0" style="4" hidden="1" customWidth="1"/>
    <col min="14601" max="14601" width="10.5703125" style="4" customWidth="1"/>
    <col min="14602" max="14602" width="12.42578125" style="4" customWidth="1"/>
    <col min="14603" max="14603" width="22" style="4" customWidth="1"/>
    <col min="14604" max="14848" width="9.140625" style="4"/>
    <col min="14849" max="14849" width="28.7109375" style="4" customWidth="1"/>
    <col min="14850" max="14850" width="58" style="4" customWidth="1"/>
    <col min="14851" max="14851" width="15.42578125" style="4" customWidth="1"/>
    <col min="14852" max="14852" width="15.28515625" style="4" customWidth="1"/>
    <col min="14853" max="14853" width="14.42578125" style="4" customWidth="1"/>
    <col min="14854" max="14856" width="0" style="4" hidden="1" customWidth="1"/>
    <col min="14857" max="14857" width="10.5703125" style="4" customWidth="1"/>
    <col min="14858" max="14858" width="12.42578125" style="4" customWidth="1"/>
    <col min="14859" max="14859" width="22" style="4" customWidth="1"/>
    <col min="14860" max="15104" width="9.140625" style="4"/>
    <col min="15105" max="15105" width="28.7109375" style="4" customWidth="1"/>
    <col min="15106" max="15106" width="58" style="4" customWidth="1"/>
    <col min="15107" max="15107" width="15.42578125" style="4" customWidth="1"/>
    <col min="15108" max="15108" width="15.28515625" style="4" customWidth="1"/>
    <col min="15109" max="15109" width="14.42578125" style="4" customWidth="1"/>
    <col min="15110" max="15112" width="0" style="4" hidden="1" customWidth="1"/>
    <col min="15113" max="15113" width="10.5703125" style="4" customWidth="1"/>
    <col min="15114" max="15114" width="12.42578125" style="4" customWidth="1"/>
    <col min="15115" max="15115" width="22" style="4" customWidth="1"/>
    <col min="15116" max="15360" width="9.140625" style="4"/>
    <col min="15361" max="15361" width="28.7109375" style="4" customWidth="1"/>
    <col min="15362" max="15362" width="58" style="4" customWidth="1"/>
    <col min="15363" max="15363" width="15.42578125" style="4" customWidth="1"/>
    <col min="15364" max="15364" width="15.28515625" style="4" customWidth="1"/>
    <col min="15365" max="15365" width="14.42578125" style="4" customWidth="1"/>
    <col min="15366" max="15368" width="0" style="4" hidden="1" customWidth="1"/>
    <col min="15369" max="15369" width="10.5703125" style="4" customWidth="1"/>
    <col min="15370" max="15370" width="12.42578125" style="4" customWidth="1"/>
    <col min="15371" max="15371" width="22" style="4" customWidth="1"/>
    <col min="15372" max="15616" width="9.140625" style="4"/>
    <col min="15617" max="15617" width="28.7109375" style="4" customWidth="1"/>
    <col min="15618" max="15618" width="58" style="4" customWidth="1"/>
    <col min="15619" max="15619" width="15.42578125" style="4" customWidth="1"/>
    <col min="15620" max="15620" width="15.28515625" style="4" customWidth="1"/>
    <col min="15621" max="15621" width="14.42578125" style="4" customWidth="1"/>
    <col min="15622" max="15624" width="0" style="4" hidden="1" customWidth="1"/>
    <col min="15625" max="15625" width="10.5703125" style="4" customWidth="1"/>
    <col min="15626" max="15626" width="12.42578125" style="4" customWidth="1"/>
    <col min="15627" max="15627" width="22" style="4" customWidth="1"/>
    <col min="15628" max="15872" width="9.140625" style="4"/>
    <col min="15873" max="15873" width="28.7109375" style="4" customWidth="1"/>
    <col min="15874" max="15874" width="58" style="4" customWidth="1"/>
    <col min="15875" max="15875" width="15.42578125" style="4" customWidth="1"/>
    <col min="15876" max="15876" width="15.28515625" style="4" customWidth="1"/>
    <col min="15877" max="15877" width="14.42578125" style="4" customWidth="1"/>
    <col min="15878" max="15880" width="0" style="4" hidden="1" customWidth="1"/>
    <col min="15881" max="15881" width="10.5703125" style="4" customWidth="1"/>
    <col min="15882" max="15882" width="12.42578125" style="4" customWidth="1"/>
    <col min="15883" max="15883" width="22" style="4" customWidth="1"/>
    <col min="15884" max="16128" width="9.140625" style="4"/>
    <col min="16129" max="16129" width="28.7109375" style="4" customWidth="1"/>
    <col min="16130" max="16130" width="58" style="4" customWidth="1"/>
    <col min="16131" max="16131" width="15.42578125" style="4" customWidth="1"/>
    <col min="16132" max="16132" width="15.28515625" style="4" customWidth="1"/>
    <col min="16133" max="16133" width="14.42578125" style="4" customWidth="1"/>
    <col min="16134" max="16136" width="0" style="4" hidden="1" customWidth="1"/>
    <col min="16137" max="16137" width="10.5703125" style="4" customWidth="1"/>
    <col min="16138" max="16138" width="12.42578125" style="4" customWidth="1"/>
    <col min="16139" max="16139" width="22" style="4" customWidth="1"/>
    <col min="16140" max="16384" width="9.140625" style="4"/>
  </cols>
  <sheetData>
    <row r="1" spans="1:27" ht="18" customHeight="1" x14ac:dyDescent="0.25">
      <c r="A1" s="1"/>
      <c r="B1" s="1"/>
      <c r="C1" s="24"/>
      <c r="D1" s="84" t="s">
        <v>27</v>
      </c>
      <c r="E1" s="84"/>
      <c r="F1" s="85"/>
      <c r="G1" s="85"/>
      <c r="H1" s="85"/>
      <c r="I1" s="85"/>
    </row>
    <row r="2" spans="1:27" ht="15" customHeight="1" x14ac:dyDescent="0.25">
      <c r="A2" s="5"/>
      <c r="B2" s="5"/>
      <c r="C2" s="84" t="s">
        <v>8</v>
      </c>
      <c r="D2" s="84"/>
      <c r="E2" s="84"/>
      <c r="F2" s="85"/>
      <c r="G2" s="85"/>
      <c r="H2" s="85"/>
      <c r="I2" s="85"/>
    </row>
    <row r="3" spans="1:27" ht="26.25" customHeight="1" x14ac:dyDescent="0.2">
      <c r="A3" s="5"/>
      <c r="B3" s="5"/>
      <c r="C3" s="23"/>
      <c r="D3" s="23"/>
      <c r="E3" s="23"/>
      <c r="F3" s="2"/>
      <c r="G3" s="3"/>
      <c r="H3" s="2"/>
    </row>
    <row r="4" spans="1:27" ht="39.75" customHeight="1" x14ac:dyDescent="0.2">
      <c r="A4" s="89" t="s">
        <v>82</v>
      </c>
      <c r="B4" s="89"/>
      <c r="C4" s="89"/>
      <c r="D4" s="89"/>
      <c r="E4" s="89"/>
      <c r="F4" s="89"/>
      <c r="G4" s="89"/>
      <c r="H4" s="89"/>
      <c r="I4" s="89"/>
    </row>
    <row r="5" spans="1:27" ht="18" customHeight="1" x14ac:dyDescent="0.2">
      <c r="A5" s="6"/>
      <c r="B5" s="7"/>
      <c r="C5" s="8"/>
      <c r="D5" s="8"/>
      <c r="E5" s="9"/>
      <c r="F5" s="2"/>
      <c r="G5" s="3"/>
      <c r="H5" s="2"/>
      <c r="I5" s="9" t="s">
        <v>85</v>
      </c>
    </row>
    <row r="6" spans="1:27" ht="68.25" customHeight="1" x14ac:dyDescent="0.2">
      <c r="A6" s="48" t="s">
        <v>13</v>
      </c>
      <c r="B6" s="48" t="s">
        <v>9</v>
      </c>
      <c r="C6" s="49" t="s">
        <v>83</v>
      </c>
      <c r="D6" s="49" t="s">
        <v>0</v>
      </c>
      <c r="E6" s="49" t="s">
        <v>84</v>
      </c>
      <c r="F6" s="50" t="s">
        <v>1</v>
      </c>
      <c r="G6" s="51" t="s">
        <v>2</v>
      </c>
      <c r="H6" s="50" t="s">
        <v>3</v>
      </c>
      <c r="I6" s="52" t="s">
        <v>19</v>
      </c>
      <c r="V6"/>
      <c r="W6"/>
      <c r="X6"/>
      <c r="Y6"/>
      <c r="Z6"/>
      <c r="AA6"/>
    </row>
    <row r="7" spans="1:27" s="12" customFormat="1" ht="22.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1">
        <v>8</v>
      </c>
      <c r="H7" s="10">
        <v>9</v>
      </c>
      <c r="I7" s="10">
        <v>6</v>
      </c>
      <c r="V7"/>
      <c r="W7"/>
      <c r="X7"/>
      <c r="Y7"/>
      <c r="Z7"/>
      <c r="AA7"/>
    </row>
    <row r="8" spans="1:27" s="12" customFormat="1" ht="28.5" customHeight="1" x14ac:dyDescent="0.2">
      <c r="A8" s="90" t="s">
        <v>11</v>
      </c>
      <c r="B8" s="67" t="s">
        <v>20</v>
      </c>
      <c r="C8" s="68">
        <f>C9+C10+C11+C12+C13</f>
        <v>528463</v>
      </c>
      <c r="D8" s="68">
        <f t="shared" ref="D8:E8" si="0">D9+D10+D11+D12+D13</f>
        <v>0</v>
      </c>
      <c r="E8" s="68">
        <f t="shared" si="0"/>
        <v>528463</v>
      </c>
      <c r="F8" s="10"/>
      <c r="G8" s="11"/>
      <c r="H8" s="10"/>
      <c r="I8" s="10"/>
      <c r="V8"/>
      <c r="W8"/>
      <c r="X8"/>
      <c r="Y8"/>
      <c r="Z8"/>
      <c r="AA8"/>
    </row>
    <row r="9" spans="1:27" ht="93" customHeight="1" x14ac:dyDescent="0.25">
      <c r="A9" s="92"/>
      <c r="B9" s="64" t="s">
        <v>86</v>
      </c>
      <c r="C9" s="53">
        <v>523746.6</v>
      </c>
      <c r="D9" s="53">
        <v>-36896.5</v>
      </c>
      <c r="E9" s="25">
        <f t="shared" ref="E9:E28" si="1">C9+D9</f>
        <v>486850.1</v>
      </c>
      <c r="F9" s="31"/>
      <c r="G9" s="15"/>
      <c r="H9" s="31"/>
      <c r="I9" s="34"/>
    </row>
    <row r="10" spans="1:27" ht="131.25" customHeight="1" x14ac:dyDescent="0.25">
      <c r="A10" s="92"/>
      <c r="B10" s="64" t="s">
        <v>87</v>
      </c>
      <c r="C10" s="53">
        <v>980</v>
      </c>
      <c r="D10" s="53">
        <v>0</v>
      </c>
      <c r="E10" s="25">
        <f t="shared" si="1"/>
        <v>980</v>
      </c>
      <c r="F10" s="31"/>
      <c r="G10" s="15"/>
      <c r="H10" s="31"/>
      <c r="I10" s="34"/>
    </row>
    <row r="11" spans="1:27" ht="66.75" customHeight="1" x14ac:dyDescent="0.25">
      <c r="A11" s="92"/>
      <c r="B11" s="65" t="s">
        <v>88</v>
      </c>
      <c r="C11" s="53">
        <v>1340</v>
      </c>
      <c r="D11" s="53">
        <v>670</v>
      </c>
      <c r="E11" s="25">
        <f t="shared" si="1"/>
        <v>2010</v>
      </c>
      <c r="F11" s="31"/>
      <c r="G11" s="15"/>
      <c r="H11" s="31"/>
      <c r="I11" s="34"/>
    </row>
    <row r="12" spans="1:27" ht="106.5" customHeight="1" x14ac:dyDescent="0.25">
      <c r="A12" s="92"/>
      <c r="B12" s="65" t="s">
        <v>89</v>
      </c>
      <c r="C12" s="53">
        <v>2396.4</v>
      </c>
      <c r="D12" s="53">
        <v>-1000</v>
      </c>
      <c r="E12" s="25">
        <f t="shared" si="1"/>
        <v>1396.4</v>
      </c>
      <c r="F12" s="31"/>
      <c r="G12" s="15"/>
      <c r="H12" s="31"/>
      <c r="I12" s="34"/>
    </row>
    <row r="13" spans="1:27" ht="136.5" customHeight="1" x14ac:dyDescent="0.25">
      <c r="A13" s="92"/>
      <c r="B13" s="66" t="s">
        <v>90</v>
      </c>
      <c r="C13" s="53">
        <v>0</v>
      </c>
      <c r="D13" s="53">
        <v>37226.5</v>
      </c>
      <c r="E13" s="25">
        <f t="shared" si="1"/>
        <v>37226.5</v>
      </c>
      <c r="F13" s="31"/>
      <c r="G13" s="15"/>
      <c r="H13" s="31"/>
      <c r="I13" s="79" t="s">
        <v>115</v>
      </c>
    </row>
    <row r="14" spans="1:27" ht="34.5" customHeight="1" x14ac:dyDescent="0.25">
      <c r="A14" s="92"/>
      <c r="B14" s="69" t="s">
        <v>91</v>
      </c>
      <c r="C14" s="25">
        <f>C15+C18+C19+C20</f>
        <v>91606.1</v>
      </c>
      <c r="D14" s="25">
        <f t="shared" ref="D14:E14" si="2">D15+D18+D19+D20</f>
        <v>8425.09</v>
      </c>
      <c r="E14" s="25">
        <f t="shared" si="2"/>
        <v>100031.19</v>
      </c>
      <c r="F14" s="31"/>
      <c r="G14" s="15"/>
      <c r="H14" s="31"/>
      <c r="I14" s="34"/>
    </row>
    <row r="15" spans="1:27" ht="69" customHeight="1" x14ac:dyDescent="0.25">
      <c r="A15" s="92"/>
      <c r="B15" s="70" t="s">
        <v>28</v>
      </c>
      <c r="C15" s="39">
        <f>C16+C17</f>
        <v>87590.1</v>
      </c>
      <c r="D15" s="39">
        <f>D16+D17</f>
        <v>10000</v>
      </c>
      <c r="E15" s="25">
        <f t="shared" si="1"/>
        <v>97590.1</v>
      </c>
      <c r="F15" s="31"/>
      <c r="G15" s="15"/>
      <c r="H15" s="31"/>
      <c r="I15" s="55" t="s">
        <v>100</v>
      </c>
    </row>
    <row r="16" spans="1:27" ht="58.5" customHeight="1" x14ac:dyDescent="0.25">
      <c r="A16" s="92"/>
      <c r="B16" s="61" t="s">
        <v>92</v>
      </c>
      <c r="C16" s="38">
        <v>71435</v>
      </c>
      <c r="D16" s="38">
        <v>10000</v>
      </c>
      <c r="E16" s="25">
        <f>C16+D16</f>
        <v>81435</v>
      </c>
      <c r="F16" s="31"/>
      <c r="G16" s="15"/>
      <c r="H16" s="31"/>
      <c r="I16" s="55"/>
    </row>
    <row r="17" spans="1:9" ht="62.25" customHeight="1" x14ac:dyDescent="0.25">
      <c r="A17" s="92"/>
      <c r="B17" s="61" t="s">
        <v>93</v>
      </c>
      <c r="C17" s="38">
        <v>16155.1</v>
      </c>
      <c r="D17" s="38">
        <v>0</v>
      </c>
      <c r="E17" s="25">
        <f>C17+D17</f>
        <v>16155.1</v>
      </c>
      <c r="F17" s="31"/>
      <c r="G17" s="15"/>
      <c r="H17" s="31"/>
      <c r="I17" s="55"/>
    </row>
    <row r="18" spans="1:9" ht="31.5" x14ac:dyDescent="0.25">
      <c r="A18" s="92"/>
      <c r="B18" s="70" t="s">
        <v>29</v>
      </c>
      <c r="C18" s="39">
        <v>0</v>
      </c>
      <c r="D18" s="39">
        <v>326.3</v>
      </c>
      <c r="E18" s="25">
        <f t="shared" si="1"/>
        <v>326.3</v>
      </c>
      <c r="F18" s="31"/>
      <c r="G18" s="15"/>
      <c r="H18" s="31"/>
      <c r="I18" s="55" t="s">
        <v>99</v>
      </c>
    </row>
    <row r="19" spans="1:9" ht="42" customHeight="1" x14ac:dyDescent="0.25">
      <c r="A19" s="92"/>
      <c r="B19" s="70" t="s">
        <v>50</v>
      </c>
      <c r="C19" s="39">
        <v>16</v>
      </c>
      <c r="D19" s="39">
        <v>-11.21</v>
      </c>
      <c r="E19" s="25">
        <f t="shared" si="1"/>
        <v>4.7899999999999991</v>
      </c>
      <c r="F19" s="31"/>
      <c r="G19" s="15"/>
      <c r="H19" s="31"/>
      <c r="I19" s="55" t="s">
        <v>99</v>
      </c>
    </row>
    <row r="20" spans="1:9" ht="31.5" x14ac:dyDescent="0.25">
      <c r="A20" s="92"/>
      <c r="B20" s="71" t="s">
        <v>30</v>
      </c>
      <c r="C20" s="39">
        <v>4000</v>
      </c>
      <c r="D20" s="39">
        <v>-1890</v>
      </c>
      <c r="E20" s="25">
        <f t="shared" si="1"/>
        <v>2110</v>
      </c>
      <c r="F20" s="31"/>
      <c r="G20" s="15"/>
      <c r="H20" s="31"/>
      <c r="I20" s="55" t="s">
        <v>101</v>
      </c>
    </row>
    <row r="21" spans="1:9" ht="15.75" x14ac:dyDescent="0.25">
      <c r="A21" s="92"/>
      <c r="B21" s="70" t="s">
        <v>31</v>
      </c>
      <c r="C21" s="39">
        <v>20863</v>
      </c>
      <c r="D21" s="39">
        <v>0</v>
      </c>
      <c r="E21" s="25">
        <f t="shared" si="1"/>
        <v>20863</v>
      </c>
      <c r="F21" s="31"/>
      <c r="G21" s="15"/>
      <c r="H21" s="31"/>
      <c r="I21" s="28"/>
    </row>
    <row r="22" spans="1:9" ht="26.25" customHeight="1" x14ac:dyDescent="0.25">
      <c r="A22" s="92"/>
      <c r="B22" s="70" t="s">
        <v>51</v>
      </c>
      <c r="C22" s="39">
        <v>16800</v>
      </c>
      <c r="D22" s="39">
        <v>0</v>
      </c>
      <c r="E22" s="25">
        <f t="shared" ref="E22" si="3">C22+D22</f>
        <v>16800</v>
      </c>
      <c r="F22" s="31"/>
      <c r="G22" s="15"/>
      <c r="H22" s="31"/>
      <c r="I22" s="55"/>
    </row>
    <row r="23" spans="1:9" ht="23.25" customHeight="1" x14ac:dyDescent="0.25">
      <c r="A23" s="92"/>
      <c r="B23" s="70" t="s">
        <v>32</v>
      </c>
      <c r="C23" s="39">
        <v>7136</v>
      </c>
      <c r="D23" s="39">
        <v>0</v>
      </c>
      <c r="E23" s="25">
        <f t="shared" si="1"/>
        <v>7136</v>
      </c>
      <c r="F23" s="31"/>
      <c r="G23" s="15"/>
      <c r="H23" s="31"/>
      <c r="I23" s="103"/>
    </row>
    <row r="24" spans="1:9" ht="26.25" customHeight="1" x14ac:dyDescent="0.25">
      <c r="A24" s="92"/>
      <c r="B24" s="70" t="s">
        <v>33</v>
      </c>
      <c r="C24" s="39">
        <v>5608.3</v>
      </c>
      <c r="D24" s="39">
        <v>0</v>
      </c>
      <c r="E24" s="25">
        <f t="shared" si="1"/>
        <v>5608.3</v>
      </c>
      <c r="F24" s="31"/>
      <c r="G24" s="15"/>
      <c r="H24" s="31"/>
      <c r="I24" s="104"/>
    </row>
    <row r="25" spans="1:9" ht="47.25" x14ac:dyDescent="0.25">
      <c r="A25" s="92"/>
      <c r="B25" s="70" t="s">
        <v>66</v>
      </c>
      <c r="C25" s="39">
        <v>0</v>
      </c>
      <c r="D25" s="39">
        <v>-9</v>
      </c>
      <c r="E25" s="25">
        <f t="shared" si="1"/>
        <v>-9</v>
      </c>
      <c r="F25" s="31"/>
      <c r="G25" s="15"/>
      <c r="H25" s="31"/>
      <c r="I25" s="58" t="s">
        <v>78</v>
      </c>
    </row>
    <row r="26" spans="1:9" ht="42.75" customHeight="1" x14ac:dyDescent="0.25">
      <c r="A26" s="92"/>
      <c r="B26" s="72" t="s">
        <v>7</v>
      </c>
      <c r="C26" s="39">
        <v>0</v>
      </c>
      <c r="D26" s="39">
        <v>2.57</v>
      </c>
      <c r="E26" s="25">
        <f t="shared" si="1"/>
        <v>2.57</v>
      </c>
      <c r="F26" s="31"/>
      <c r="G26" s="15"/>
      <c r="H26" s="31"/>
      <c r="I26" s="55" t="s">
        <v>102</v>
      </c>
    </row>
    <row r="27" spans="1:9" ht="42" customHeight="1" x14ac:dyDescent="0.25">
      <c r="A27" s="86" t="s">
        <v>15</v>
      </c>
      <c r="B27" s="88"/>
      <c r="C27" s="40">
        <f>C8+C14+C21+C22+C23+C24+C25+C26</f>
        <v>670476.4</v>
      </c>
      <c r="D27" s="40">
        <f>D8+D14+D21+D22+D23+D24+D25+D26</f>
        <v>8418.66</v>
      </c>
      <c r="E27" s="40">
        <f>E8+E14+E21+E22+E23+E24+E25+E26</f>
        <v>678895.05999999994</v>
      </c>
      <c r="F27" s="13" t="e">
        <f>#REF!+#REF!+#REF!+#REF!+#REF!+#REF!+#REF!+#REF!+#REF!+#REF!</f>
        <v>#REF!</v>
      </c>
      <c r="G27" s="13" t="e">
        <f>#REF!+#REF!+#REF!+#REF!+#REF!+#REF!+#REF!+#REF!+#REF!+#REF!</f>
        <v>#REF!</v>
      </c>
      <c r="H27" s="13" t="e">
        <f>#REF!+#REF!+#REF!+#REF!+#REF!+#REF!+#REF!+#REF!+#REF!+#REF!</f>
        <v>#REF!</v>
      </c>
      <c r="I27" s="29"/>
    </row>
    <row r="28" spans="1:9" ht="69" customHeight="1" x14ac:dyDescent="0.25">
      <c r="A28" s="35" t="s">
        <v>34</v>
      </c>
      <c r="B28" s="34" t="s">
        <v>45</v>
      </c>
      <c r="C28" s="26">
        <v>8775.2999999999993</v>
      </c>
      <c r="D28" s="26">
        <v>0</v>
      </c>
      <c r="E28" s="25">
        <f t="shared" si="1"/>
        <v>8775.2999999999993</v>
      </c>
      <c r="F28" s="13"/>
      <c r="G28" s="13"/>
      <c r="H28" s="13"/>
      <c r="I28" s="55"/>
    </row>
    <row r="29" spans="1:9" ht="39" customHeight="1" x14ac:dyDescent="0.25">
      <c r="A29" s="86" t="s">
        <v>42</v>
      </c>
      <c r="B29" s="86"/>
      <c r="C29" s="40">
        <f>C28</f>
        <v>8775.2999999999993</v>
      </c>
      <c r="D29" s="40">
        <f t="shared" ref="D29:E29" si="4">D28</f>
        <v>0</v>
      </c>
      <c r="E29" s="40">
        <f t="shared" si="4"/>
        <v>8775.2999999999993</v>
      </c>
      <c r="F29" s="13"/>
      <c r="G29" s="13"/>
      <c r="H29" s="13"/>
      <c r="I29" s="29"/>
    </row>
    <row r="30" spans="1:9" ht="150.75" customHeight="1" x14ac:dyDescent="0.25">
      <c r="A30" s="90" t="s">
        <v>10</v>
      </c>
      <c r="B30" s="73" t="s">
        <v>94</v>
      </c>
      <c r="C30" s="26">
        <f>C31+C32</f>
        <v>63359.799999999996</v>
      </c>
      <c r="D30" s="26">
        <f>D31+D32+D33</f>
        <v>0.03</v>
      </c>
      <c r="E30" s="25">
        <f t="shared" ref="E30:E31" si="5">C30+D30</f>
        <v>63359.829999999994</v>
      </c>
      <c r="F30" s="37"/>
      <c r="G30" s="37"/>
      <c r="H30" s="37"/>
      <c r="I30" s="34"/>
    </row>
    <row r="31" spans="1:9" s="14" customFormat="1" ht="114.75" customHeight="1" x14ac:dyDescent="0.25">
      <c r="A31" s="90"/>
      <c r="B31" s="74" t="s">
        <v>37</v>
      </c>
      <c r="C31" s="53">
        <v>62024.34</v>
      </c>
      <c r="D31" s="53">
        <v>0</v>
      </c>
      <c r="E31" s="25">
        <f t="shared" si="5"/>
        <v>62024.34</v>
      </c>
      <c r="F31" s="17"/>
      <c r="G31" s="17"/>
      <c r="H31" s="17"/>
      <c r="I31" s="28"/>
    </row>
    <row r="32" spans="1:9" s="14" customFormat="1" ht="119.25" customHeight="1" x14ac:dyDescent="0.25">
      <c r="A32" s="90"/>
      <c r="B32" s="58" t="s">
        <v>21</v>
      </c>
      <c r="C32" s="53">
        <v>1335.46</v>
      </c>
      <c r="D32" s="53">
        <v>0</v>
      </c>
      <c r="E32" s="25">
        <f t="shared" ref="E32:E45" si="6">C32+D32</f>
        <v>1335.46</v>
      </c>
      <c r="F32" s="17"/>
      <c r="G32" s="17"/>
      <c r="H32" s="17"/>
      <c r="I32" s="28"/>
    </row>
    <row r="33" spans="1:9" s="14" customFormat="1" ht="97.5" customHeight="1" x14ac:dyDescent="0.25">
      <c r="A33" s="90"/>
      <c r="B33" s="75" t="s">
        <v>22</v>
      </c>
      <c r="C33" s="53">
        <v>0</v>
      </c>
      <c r="D33" s="53">
        <v>0.03</v>
      </c>
      <c r="E33" s="25">
        <f t="shared" si="6"/>
        <v>0.03</v>
      </c>
      <c r="F33" s="17"/>
      <c r="G33" s="17"/>
      <c r="H33" s="17"/>
      <c r="I33" s="28" t="s">
        <v>103</v>
      </c>
    </row>
    <row r="34" spans="1:9" s="14" customFormat="1" ht="89.25" customHeight="1" x14ac:dyDescent="0.25">
      <c r="A34" s="90"/>
      <c r="B34" s="56" t="s">
        <v>52</v>
      </c>
      <c r="C34" s="25">
        <v>1502</v>
      </c>
      <c r="D34" s="25">
        <v>403.21</v>
      </c>
      <c r="E34" s="25">
        <f t="shared" si="6"/>
        <v>1905.21</v>
      </c>
      <c r="F34" s="17"/>
      <c r="G34" s="17"/>
      <c r="H34" s="17"/>
      <c r="I34" s="28" t="s">
        <v>105</v>
      </c>
    </row>
    <row r="35" spans="1:9" s="14" customFormat="1" ht="165" customHeight="1" x14ac:dyDescent="0.25">
      <c r="A35" s="90"/>
      <c r="B35" s="62" t="s">
        <v>49</v>
      </c>
      <c r="C35" s="25">
        <v>7067.7</v>
      </c>
      <c r="D35" s="25">
        <v>-1589.82</v>
      </c>
      <c r="E35" s="25">
        <f t="shared" si="6"/>
        <v>5477.88</v>
      </c>
      <c r="F35" s="17"/>
      <c r="G35" s="17"/>
      <c r="H35" s="17"/>
      <c r="I35" s="59" t="s">
        <v>106</v>
      </c>
    </row>
    <row r="36" spans="1:9" s="14" customFormat="1" ht="49.5" hidden="1" customHeight="1" x14ac:dyDescent="0.25">
      <c r="A36" s="90"/>
      <c r="B36" s="27" t="s">
        <v>6</v>
      </c>
      <c r="C36" s="25">
        <v>0</v>
      </c>
      <c r="D36" s="25">
        <v>0</v>
      </c>
      <c r="E36" s="25">
        <f t="shared" si="6"/>
        <v>0</v>
      </c>
      <c r="F36" s="17"/>
      <c r="G36" s="17"/>
      <c r="H36" s="17"/>
      <c r="I36" s="28"/>
    </row>
    <row r="37" spans="1:9" s="14" customFormat="1" ht="66.75" customHeight="1" x14ac:dyDescent="0.25">
      <c r="A37" s="90"/>
      <c r="B37" s="32" t="s">
        <v>53</v>
      </c>
      <c r="C37" s="25">
        <v>23126.9</v>
      </c>
      <c r="D37" s="25">
        <v>-899.43</v>
      </c>
      <c r="E37" s="25">
        <f t="shared" si="6"/>
        <v>22227.47</v>
      </c>
      <c r="F37" s="17"/>
      <c r="G37" s="17"/>
      <c r="H37" s="17"/>
      <c r="I37" s="34" t="s">
        <v>108</v>
      </c>
    </row>
    <row r="38" spans="1:9" s="14" customFormat="1" ht="126" x14ac:dyDescent="0.25">
      <c r="A38" s="90"/>
      <c r="B38" s="57" t="s">
        <v>54</v>
      </c>
      <c r="C38" s="25">
        <f>C39+C40</f>
        <v>4615</v>
      </c>
      <c r="D38" s="25">
        <f>D39+D40</f>
        <v>2547.42</v>
      </c>
      <c r="E38" s="25">
        <f t="shared" si="6"/>
        <v>7162.42</v>
      </c>
      <c r="F38" s="17"/>
      <c r="G38" s="17"/>
      <c r="H38" s="17"/>
      <c r="I38" s="34"/>
    </row>
    <row r="39" spans="1:9" s="14" customFormat="1" ht="142.5" customHeight="1" x14ac:dyDescent="0.25">
      <c r="A39" s="90"/>
      <c r="B39" s="63" t="s">
        <v>23</v>
      </c>
      <c r="C39" s="53">
        <v>4615</v>
      </c>
      <c r="D39" s="53">
        <v>2547.42</v>
      </c>
      <c r="E39" s="25">
        <f t="shared" si="6"/>
        <v>7162.42</v>
      </c>
      <c r="F39" s="17"/>
      <c r="G39" s="17"/>
      <c r="H39" s="17"/>
      <c r="I39" s="34" t="s">
        <v>109</v>
      </c>
    </row>
    <row r="40" spans="1:9" s="14" customFormat="1" ht="65.25" hidden="1" customHeight="1" x14ac:dyDescent="0.25">
      <c r="A40" s="90"/>
      <c r="B40" s="63" t="s">
        <v>24</v>
      </c>
      <c r="C40" s="25">
        <v>0</v>
      </c>
      <c r="D40" s="25">
        <v>0</v>
      </c>
      <c r="E40" s="25">
        <f t="shared" si="6"/>
        <v>0</v>
      </c>
      <c r="F40" s="17"/>
      <c r="G40" s="17"/>
      <c r="H40" s="17"/>
      <c r="I40" s="34" t="s">
        <v>76</v>
      </c>
    </row>
    <row r="41" spans="1:9" s="14" customFormat="1" ht="50.25" customHeight="1" x14ac:dyDescent="0.25">
      <c r="A41" s="90"/>
      <c r="B41" s="77" t="s">
        <v>98</v>
      </c>
      <c r="C41" s="25">
        <f>C42+C43+C44</f>
        <v>2181</v>
      </c>
      <c r="D41" s="25">
        <f t="shared" ref="D41:E41" si="7">D42+D43+D44</f>
        <v>-470.11999999999995</v>
      </c>
      <c r="E41" s="25">
        <f t="shared" si="7"/>
        <v>1710.8799999999999</v>
      </c>
      <c r="F41" s="17"/>
      <c r="G41" s="17"/>
      <c r="H41" s="17"/>
      <c r="I41" s="60"/>
    </row>
    <row r="42" spans="1:9" s="14" customFormat="1" ht="94.5" customHeight="1" x14ac:dyDescent="0.25">
      <c r="A42" s="90"/>
      <c r="B42" s="33" t="s">
        <v>35</v>
      </c>
      <c r="C42" s="53">
        <v>1942.36</v>
      </c>
      <c r="D42" s="53">
        <v>-1000</v>
      </c>
      <c r="E42" s="25">
        <f t="shared" si="6"/>
        <v>942.3599999999999</v>
      </c>
      <c r="F42" s="17"/>
      <c r="G42" s="17"/>
      <c r="H42" s="17"/>
      <c r="I42" s="60" t="s">
        <v>110</v>
      </c>
    </row>
    <row r="43" spans="1:9" s="14" customFormat="1" ht="98.25" customHeight="1" x14ac:dyDescent="0.25">
      <c r="A43" s="90"/>
      <c r="B43" s="33" t="s">
        <v>36</v>
      </c>
      <c r="C43" s="53">
        <v>238.64</v>
      </c>
      <c r="D43" s="53">
        <v>526.34</v>
      </c>
      <c r="E43" s="25">
        <f t="shared" si="6"/>
        <v>764.98</v>
      </c>
      <c r="F43" s="17"/>
      <c r="G43" s="17"/>
      <c r="H43" s="17"/>
      <c r="I43" s="60" t="s">
        <v>111</v>
      </c>
    </row>
    <row r="44" spans="1:9" s="14" customFormat="1" ht="111" customHeight="1" x14ac:dyDescent="0.25">
      <c r="A44" s="90"/>
      <c r="B44" s="78" t="s">
        <v>25</v>
      </c>
      <c r="C44" s="53">
        <v>0</v>
      </c>
      <c r="D44" s="53">
        <v>3.54</v>
      </c>
      <c r="E44" s="25">
        <f t="shared" si="6"/>
        <v>3.54</v>
      </c>
      <c r="F44" s="17"/>
      <c r="G44" s="17"/>
      <c r="H44" s="17"/>
      <c r="I44" s="55" t="s">
        <v>112</v>
      </c>
    </row>
    <row r="45" spans="1:9" s="14" customFormat="1" ht="55.5" customHeight="1" x14ac:dyDescent="0.25">
      <c r="A45" s="80"/>
      <c r="B45" s="27" t="s">
        <v>7</v>
      </c>
      <c r="C45" s="25">
        <v>0</v>
      </c>
      <c r="D45" s="25">
        <v>72.28</v>
      </c>
      <c r="E45" s="25">
        <f t="shared" si="6"/>
        <v>72.28</v>
      </c>
      <c r="F45" s="17"/>
      <c r="G45" s="17"/>
      <c r="H45" s="17"/>
      <c r="I45" s="55" t="s">
        <v>112</v>
      </c>
    </row>
    <row r="46" spans="1:9" s="14" customFormat="1" ht="34.5" customHeight="1" x14ac:dyDescent="0.25">
      <c r="A46" s="86" t="s">
        <v>14</v>
      </c>
      <c r="B46" s="88"/>
      <c r="C46" s="40">
        <f>C30+C34+C35+C37+C38+C41</f>
        <v>101852.4</v>
      </c>
      <c r="D46" s="40">
        <f>D30+D34+D35+D37+D38+D41+D45</f>
        <v>63.570000000000363</v>
      </c>
      <c r="E46" s="40">
        <f>E30+E34+E35+E37+E38+E41+E45</f>
        <v>101915.97</v>
      </c>
      <c r="F46" s="17"/>
      <c r="G46" s="17"/>
      <c r="H46" s="17"/>
      <c r="I46" s="30"/>
    </row>
    <row r="47" spans="1:9" s="14" customFormat="1" ht="67.5" customHeight="1" x14ac:dyDescent="0.25">
      <c r="A47" s="105" t="s">
        <v>62</v>
      </c>
      <c r="B47" s="34" t="s">
        <v>38</v>
      </c>
      <c r="C47" s="26">
        <v>4314.8999999999996</v>
      </c>
      <c r="D47" s="26">
        <v>734.73</v>
      </c>
      <c r="E47" s="25">
        <f t="shared" ref="E47:E51" si="8">C47+D47</f>
        <v>5049.6299999999992</v>
      </c>
      <c r="F47" s="17"/>
      <c r="G47" s="17"/>
      <c r="H47" s="17"/>
      <c r="I47" s="55" t="s">
        <v>107</v>
      </c>
    </row>
    <row r="48" spans="1:9" s="14" customFormat="1" ht="40.5" customHeight="1" x14ac:dyDescent="0.25">
      <c r="A48" s="106"/>
      <c r="B48" s="27" t="s">
        <v>7</v>
      </c>
      <c r="C48" s="26">
        <v>0</v>
      </c>
      <c r="D48" s="26">
        <v>-20</v>
      </c>
      <c r="E48" s="25">
        <f t="shared" si="8"/>
        <v>-20</v>
      </c>
      <c r="F48" s="17"/>
      <c r="G48" s="17"/>
      <c r="H48" s="17"/>
      <c r="I48" s="55" t="s">
        <v>102</v>
      </c>
    </row>
    <row r="49" spans="1:11" s="14" customFormat="1" ht="52.5" customHeight="1" x14ac:dyDescent="0.25">
      <c r="A49" s="86" t="s">
        <v>41</v>
      </c>
      <c r="B49" s="86"/>
      <c r="C49" s="40">
        <f>C47</f>
        <v>4314.8999999999996</v>
      </c>
      <c r="D49" s="40">
        <f>D47+D48</f>
        <v>714.73</v>
      </c>
      <c r="E49" s="40">
        <f t="shared" si="8"/>
        <v>5029.6299999999992</v>
      </c>
      <c r="F49" s="17"/>
      <c r="G49" s="17"/>
      <c r="H49" s="17"/>
      <c r="I49" s="30"/>
    </row>
    <row r="50" spans="1:11" s="14" customFormat="1" ht="52.5" customHeight="1" x14ac:dyDescent="0.25">
      <c r="A50" s="93" t="s">
        <v>12</v>
      </c>
      <c r="B50" s="81" t="s">
        <v>39</v>
      </c>
      <c r="C50" s="26">
        <v>95</v>
      </c>
      <c r="D50" s="26">
        <v>0</v>
      </c>
      <c r="E50" s="25">
        <f t="shared" si="8"/>
        <v>95</v>
      </c>
      <c r="F50" s="17"/>
      <c r="G50" s="17"/>
      <c r="H50" s="17"/>
      <c r="I50" s="28"/>
    </row>
    <row r="51" spans="1:11" s="14" customFormat="1" ht="128.25" customHeight="1" x14ac:dyDescent="0.25">
      <c r="A51" s="93"/>
      <c r="B51" s="81" t="s">
        <v>67</v>
      </c>
      <c r="C51" s="26">
        <v>4.8</v>
      </c>
      <c r="D51" s="26">
        <v>0</v>
      </c>
      <c r="E51" s="25">
        <f t="shared" si="8"/>
        <v>4.8</v>
      </c>
      <c r="F51" s="17"/>
      <c r="G51" s="17"/>
      <c r="H51" s="17"/>
      <c r="I51" s="28"/>
    </row>
    <row r="52" spans="1:11" s="14" customFormat="1" ht="53.25" customHeight="1" x14ac:dyDescent="0.25">
      <c r="A52" s="93"/>
      <c r="B52" s="81" t="s">
        <v>40</v>
      </c>
      <c r="C52" s="26">
        <v>0</v>
      </c>
      <c r="D52" s="26">
        <v>658.52</v>
      </c>
      <c r="E52" s="25">
        <f t="shared" ref="E52:E55" si="9">C52+D52</f>
        <v>658.52</v>
      </c>
      <c r="F52" s="17"/>
      <c r="G52" s="17"/>
      <c r="H52" s="17"/>
      <c r="I52" s="28" t="s">
        <v>104</v>
      </c>
    </row>
    <row r="53" spans="1:11" s="14" customFormat="1" ht="54.75" customHeight="1" x14ac:dyDescent="0.25">
      <c r="A53" s="93"/>
      <c r="B53" s="27" t="s">
        <v>6</v>
      </c>
      <c r="C53" s="26">
        <v>0</v>
      </c>
      <c r="D53" s="26">
        <v>439.71</v>
      </c>
      <c r="E53" s="25">
        <f t="shared" si="9"/>
        <v>439.71</v>
      </c>
      <c r="F53" s="17"/>
      <c r="G53" s="17"/>
      <c r="H53" s="17"/>
      <c r="I53" s="28" t="s">
        <v>104</v>
      </c>
      <c r="K53" s="54"/>
    </row>
    <row r="54" spans="1:11" s="14" customFormat="1" ht="56.25" customHeight="1" x14ac:dyDescent="0.25">
      <c r="A54" s="93"/>
      <c r="B54" s="27" t="s">
        <v>7</v>
      </c>
      <c r="C54" s="25">
        <v>0</v>
      </c>
      <c r="D54" s="26">
        <v>623.25</v>
      </c>
      <c r="E54" s="25">
        <f t="shared" si="9"/>
        <v>623.25</v>
      </c>
      <c r="F54" s="17"/>
      <c r="G54" s="17"/>
      <c r="H54" s="17"/>
      <c r="I54" s="28" t="s">
        <v>104</v>
      </c>
      <c r="K54" s="54"/>
    </row>
    <row r="55" spans="1:11" s="14" customFormat="1" ht="84.75" hidden="1" customHeight="1" x14ac:dyDescent="0.25">
      <c r="A55" s="87"/>
      <c r="B55" s="27" t="s">
        <v>77</v>
      </c>
      <c r="C55" s="25">
        <v>0</v>
      </c>
      <c r="D55" s="26">
        <v>0</v>
      </c>
      <c r="E55" s="25">
        <f t="shared" si="9"/>
        <v>0</v>
      </c>
      <c r="F55" s="17"/>
      <c r="G55" s="17"/>
      <c r="H55" s="17"/>
      <c r="I55" s="28"/>
      <c r="K55" s="54"/>
    </row>
    <row r="56" spans="1:11" s="14" customFormat="1" ht="33" customHeight="1" x14ac:dyDescent="0.25">
      <c r="A56" s="86" t="s">
        <v>16</v>
      </c>
      <c r="B56" s="88"/>
      <c r="C56" s="40">
        <f>SUM(C50:C55)</f>
        <v>99.8</v>
      </c>
      <c r="D56" s="40">
        <f>D50+D51+D52+D53+D54+D55</f>
        <v>1721.48</v>
      </c>
      <c r="E56" s="40">
        <f>C56+D56</f>
        <v>1821.28</v>
      </c>
      <c r="F56" s="17"/>
      <c r="G56" s="17"/>
      <c r="H56" s="17"/>
      <c r="I56" s="30"/>
    </row>
    <row r="57" spans="1:11" s="14" customFormat="1" ht="59.25" hidden="1" customHeight="1" x14ac:dyDescent="0.25">
      <c r="A57" s="93" t="s">
        <v>44</v>
      </c>
      <c r="B57" s="81" t="s">
        <v>40</v>
      </c>
      <c r="C57" s="26">
        <v>0</v>
      </c>
      <c r="D57" s="26">
        <v>0</v>
      </c>
      <c r="E57" s="25">
        <f>C57+D57</f>
        <v>0</v>
      </c>
      <c r="F57" s="17"/>
      <c r="G57" s="17"/>
      <c r="H57" s="17"/>
      <c r="I57" s="30"/>
    </row>
    <row r="58" spans="1:11" s="14" customFormat="1" ht="46.5" hidden="1" customHeight="1" x14ac:dyDescent="0.25">
      <c r="A58" s="87"/>
      <c r="B58" s="27" t="s">
        <v>6</v>
      </c>
      <c r="C58" s="26">
        <v>0</v>
      </c>
      <c r="D58" s="26">
        <v>0</v>
      </c>
      <c r="E58" s="25">
        <f>C58+D58</f>
        <v>0</v>
      </c>
      <c r="F58" s="17"/>
      <c r="G58" s="17"/>
      <c r="H58" s="17"/>
      <c r="I58" s="28"/>
    </row>
    <row r="59" spans="1:11" s="14" customFormat="1" ht="45" hidden="1" customHeight="1" x14ac:dyDescent="0.25">
      <c r="A59" s="86" t="s">
        <v>43</v>
      </c>
      <c r="B59" s="88"/>
      <c r="C59" s="40">
        <f>C58</f>
        <v>0</v>
      </c>
      <c r="D59" s="40">
        <f>D57+D58</f>
        <v>0</v>
      </c>
      <c r="E59" s="40">
        <f>E58</f>
        <v>0</v>
      </c>
      <c r="F59" s="40" t="e">
        <f>F58+#REF!</f>
        <v>#REF!</v>
      </c>
      <c r="G59" s="40" t="e">
        <f>G58+#REF!</f>
        <v>#REF!</v>
      </c>
      <c r="H59" s="40" t="e">
        <f>H58+#REF!</f>
        <v>#REF!</v>
      </c>
      <c r="I59" s="30"/>
    </row>
    <row r="60" spans="1:11" s="14" customFormat="1" ht="36" hidden="1" customHeight="1" x14ac:dyDescent="0.25">
      <c r="A60" s="93" t="s">
        <v>68</v>
      </c>
      <c r="B60" s="27" t="s">
        <v>6</v>
      </c>
      <c r="C60" s="25">
        <v>0</v>
      </c>
      <c r="D60" s="25">
        <v>0</v>
      </c>
      <c r="E60" s="25">
        <v>0</v>
      </c>
      <c r="F60" s="40"/>
      <c r="G60" s="40"/>
      <c r="H60" s="40"/>
      <c r="I60" s="30"/>
    </row>
    <row r="61" spans="1:11" s="14" customFormat="1" ht="33.75" customHeight="1" x14ac:dyDescent="0.25">
      <c r="A61" s="87"/>
      <c r="B61" s="27" t="s">
        <v>7</v>
      </c>
      <c r="C61" s="17">
        <v>168.5</v>
      </c>
      <c r="D61" s="17">
        <v>0</v>
      </c>
      <c r="E61" s="25">
        <f>C61+D61</f>
        <v>168.5</v>
      </c>
      <c r="F61" s="17"/>
      <c r="G61" s="16"/>
      <c r="H61" s="17"/>
      <c r="I61" s="28"/>
    </row>
    <row r="62" spans="1:11" s="14" customFormat="1" ht="30.75" customHeight="1" x14ac:dyDescent="0.25">
      <c r="A62" s="86" t="s">
        <v>17</v>
      </c>
      <c r="B62" s="88"/>
      <c r="C62" s="41">
        <f>C60+C61</f>
        <v>168.5</v>
      </c>
      <c r="D62" s="41">
        <f t="shared" ref="D62:E62" si="10">D60+D61</f>
        <v>0</v>
      </c>
      <c r="E62" s="41">
        <f t="shared" si="10"/>
        <v>168.5</v>
      </c>
      <c r="F62" s="17"/>
      <c r="G62" s="16"/>
      <c r="H62" s="17"/>
      <c r="I62" s="30"/>
    </row>
    <row r="63" spans="1:11" s="14" customFormat="1" ht="86.25" customHeight="1" x14ac:dyDescent="0.25">
      <c r="A63" s="35" t="s">
        <v>57</v>
      </c>
      <c r="B63" s="27" t="s">
        <v>7</v>
      </c>
      <c r="C63" s="42">
        <v>0</v>
      </c>
      <c r="D63" s="42">
        <v>0.9</v>
      </c>
      <c r="E63" s="25">
        <f>C63+D63</f>
        <v>0.9</v>
      </c>
      <c r="F63" s="17"/>
      <c r="G63" s="16"/>
      <c r="H63" s="17"/>
      <c r="I63" s="91" t="s">
        <v>113</v>
      </c>
    </row>
    <row r="64" spans="1:11" s="14" customFormat="1" ht="54.75" customHeight="1" x14ac:dyDescent="0.25">
      <c r="A64" s="86" t="s">
        <v>46</v>
      </c>
      <c r="B64" s="86"/>
      <c r="C64" s="41">
        <f>C63</f>
        <v>0</v>
      </c>
      <c r="D64" s="41">
        <f>D63</f>
        <v>0.9</v>
      </c>
      <c r="E64" s="41">
        <f>E63</f>
        <v>0.9</v>
      </c>
      <c r="F64" s="17"/>
      <c r="G64" s="16"/>
      <c r="H64" s="17"/>
      <c r="I64" s="91"/>
    </row>
    <row r="65" spans="1:11" s="14" customFormat="1" ht="69.75" customHeight="1" x14ac:dyDescent="0.25">
      <c r="A65" s="36" t="s">
        <v>56</v>
      </c>
      <c r="B65" s="27" t="s">
        <v>7</v>
      </c>
      <c r="C65" s="17">
        <v>0</v>
      </c>
      <c r="D65" s="17">
        <v>-14.73</v>
      </c>
      <c r="E65" s="25">
        <f>C65+D65</f>
        <v>-14.73</v>
      </c>
      <c r="F65" s="17"/>
      <c r="G65" s="16"/>
      <c r="H65" s="17"/>
      <c r="I65" s="91"/>
      <c r="K65" s="54"/>
    </row>
    <row r="66" spans="1:11" s="14" customFormat="1" ht="34.5" customHeight="1" x14ac:dyDescent="0.25">
      <c r="A66" s="86" t="s">
        <v>18</v>
      </c>
      <c r="B66" s="88"/>
      <c r="C66" s="41">
        <f>C65</f>
        <v>0</v>
      </c>
      <c r="D66" s="41">
        <f>D65</f>
        <v>-14.73</v>
      </c>
      <c r="E66" s="41">
        <f>E65</f>
        <v>-14.73</v>
      </c>
      <c r="F66" s="17"/>
      <c r="G66" s="16"/>
      <c r="H66" s="17"/>
      <c r="I66" s="91"/>
    </row>
    <row r="67" spans="1:11" s="14" customFormat="1" ht="91.5" customHeight="1" x14ac:dyDescent="0.25">
      <c r="A67" s="35" t="s">
        <v>55</v>
      </c>
      <c r="B67" s="27" t="s">
        <v>7</v>
      </c>
      <c r="C67" s="42">
        <v>12.8</v>
      </c>
      <c r="D67" s="42">
        <v>4.7</v>
      </c>
      <c r="E67" s="25">
        <f>C67+D67</f>
        <v>17.5</v>
      </c>
      <c r="F67" s="17"/>
      <c r="G67" s="16"/>
      <c r="H67" s="17"/>
      <c r="I67" s="91"/>
      <c r="K67" s="54"/>
    </row>
    <row r="68" spans="1:11" s="14" customFormat="1" ht="48.75" customHeight="1" x14ac:dyDescent="0.25">
      <c r="A68" s="86" t="s">
        <v>48</v>
      </c>
      <c r="B68" s="86"/>
      <c r="C68" s="41">
        <f>C67</f>
        <v>12.8</v>
      </c>
      <c r="D68" s="41">
        <f t="shared" ref="D68:E68" si="11">D67</f>
        <v>4.7</v>
      </c>
      <c r="E68" s="41">
        <f t="shared" si="11"/>
        <v>17.5</v>
      </c>
      <c r="F68" s="17"/>
      <c r="G68" s="16"/>
      <c r="H68" s="17"/>
      <c r="I68" s="91"/>
    </row>
    <row r="69" spans="1:11" s="14" customFormat="1" ht="0.75" hidden="1" customHeight="1" x14ac:dyDescent="0.25">
      <c r="A69" s="35" t="s">
        <v>58</v>
      </c>
      <c r="B69" s="27" t="s">
        <v>7</v>
      </c>
      <c r="C69" s="42">
        <v>0</v>
      </c>
      <c r="D69" s="42">
        <v>0</v>
      </c>
      <c r="E69" s="25">
        <f>C69+D69</f>
        <v>0</v>
      </c>
      <c r="F69" s="17"/>
      <c r="G69" s="16"/>
      <c r="H69" s="17"/>
      <c r="I69" s="91"/>
      <c r="K69" s="54"/>
    </row>
    <row r="70" spans="1:11" s="14" customFormat="1" ht="65.25" hidden="1" customHeight="1" x14ac:dyDescent="0.25">
      <c r="A70" s="96" t="s">
        <v>47</v>
      </c>
      <c r="B70" s="96"/>
      <c r="C70" s="41">
        <f>C69</f>
        <v>0</v>
      </c>
      <c r="D70" s="41">
        <f t="shared" ref="D70:E70" si="12">D69</f>
        <v>0</v>
      </c>
      <c r="E70" s="41">
        <f t="shared" si="12"/>
        <v>0</v>
      </c>
      <c r="F70" s="17"/>
      <c r="G70" s="16"/>
      <c r="H70" s="17"/>
      <c r="I70" s="91"/>
    </row>
    <row r="71" spans="1:11" s="14" customFormat="1" ht="63" x14ac:dyDescent="0.25">
      <c r="A71" s="35" t="s">
        <v>70</v>
      </c>
      <c r="B71" s="27" t="s">
        <v>7</v>
      </c>
      <c r="C71" s="42">
        <v>0</v>
      </c>
      <c r="D71" s="42">
        <v>5.5</v>
      </c>
      <c r="E71" s="25">
        <f>C71+D71</f>
        <v>5.5</v>
      </c>
      <c r="F71" s="17"/>
      <c r="G71" s="16"/>
      <c r="H71" s="17"/>
      <c r="I71" s="91"/>
    </row>
    <row r="72" spans="1:11" s="14" customFormat="1" ht="39.75" customHeight="1" x14ac:dyDescent="0.25">
      <c r="A72" s="86" t="s">
        <v>26</v>
      </c>
      <c r="B72" s="86"/>
      <c r="C72" s="41">
        <f>C71</f>
        <v>0</v>
      </c>
      <c r="D72" s="41">
        <f>D71</f>
        <v>5.5</v>
      </c>
      <c r="E72" s="41">
        <f>E71</f>
        <v>5.5</v>
      </c>
      <c r="F72" s="17"/>
      <c r="G72" s="16"/>
      <c r="H72" s="17"/>
      <c r="I72" s="91"/>
    </row>
    <row r="73" spans="1:11" s="14" customFormat="1" ht="83.25" customHeight="1" x14ac:dyDescent="0.25">
      <c r="A73" s="36" t="s">
        <v>63</v>
      </c>
      <c r="B73" s="27" t="s">
        <v>7</v>
      </c>
      <c r="C73" s="17">
        <v>94.5</v>
      </c>
      <c r="D73" s="17">
        <v>51</v>
      </c>
      <c r="E73" s="25">
        <f>C73+D73</f>
        <v>145.5</v>
      </c>
      <c r="F73" s="17"/>
      <c r="G73" s="16"/>
      <c r="H73" s="17"/>
      <c r="I73" s="87"/>
    </row>
    <row r="74" spans="1:11" s="14" customFormat="1" ht="41.25" customHeight="1" x14ac:dyDescent="0.25">
      <c r="A74" s="86" t="s">
        <v>64</v>
      </c>
      <c r="B74" s="98"/>
      <c r="C74" s="41">
        <f>C73</f>
        <v>94.5</v>
      </c>
      <c r="D74" s="41">
        <f>D73</f>
        <v>51</v>
      </c>
      <c r="E74" s="41">
        <f>C74+D74</f>
        <v>145.5</v>
      </c>
      <c r="F74" s="17"/>
      <c r="G74" s="16"/>
      <c r="H74" s="17"/>
      <c r="I74" s="87"/>
    </row>
    <row r="75" spans="1:11" s="14" customFormat="1" ht="60.75" customHeight="1" x14ac:dyDescent="0.25">
      <c r="A75" s="36" t="s">
        <v>59</v>
      </c>
      <c r="B75" s="27" t="s">
        <v>7</v>
      </c>
      <c r="C75" s="17">
        <v>12.8</v>
      </c>
      <c r="D75" s="17">
        <v>128.06</v>
      </c>
      <c r="E75" s="25">
        <f>C75+D75</f>
        <v>140.86000000000001</v>
      </c>
      <c r="F75" s="17"/>
      <c r="G75" s="16"/>
      <c r="H75" s="17"/>
      <c r="I75" s="87"/>
    </row>
    <row r="76" spans="1:11" s="14" customFormat="1" ht="58.5" customHeight="1" x14ac:dyDescent="0.25">
      <c r="A76" s="86" t="s">
        <v>60</v>
      </c>
      <c r="B76" s="87"/>
      <c r="C76" s="41">
        <f>C75</f>
        <v>12.8</v>
      </c>
      <c r="D76" s="41">
        <f t="shared" ref="D76:E76" si="13">D75</f>
        <v>128.06</v>
      </c>
      <c r="E76" s="41">
        <f t="shared" si="13"/>
        <v>140.86000000000001</v>
      </c>
      <c r="F76" s="17"/>
      <c r="G76" s="16"/>
      <c r="H76" s="17"/>
      <c r="I76" s="87"/>
    </row>
    <row r="77" spans="1:11" s="14" customFormat="1" ht="60.75" hidden="1" customHeight="1" x14ac:dyDescent="0.25">
      <c r="A77" s="36" t="s">
        <v>69</v>
      </c>
      <c r="B77" s="27" t="s">
        <v>7</v>
      </c>
      <c r="C77" s="17">
        <v>0</v>
      </c>
      <c r="D77" s="17">
        <v>0</v>
      </c>
      <c r="E77" s="25">
        <f>C77+D77</f>
        <v>0</v>
      </c>
      <c r="F77" s="17"/>
      <c r="G77" s="16"/>
      <c r="H77" s="17"/>
      <c r="I77" s="87"/>
    </row>
    <row r="78" spans="1:11" s="14" customFormat="1" ht="53.25" hidden="1" customHeight="1" x14ac:dyDescent="0.25">
      <c r="A78" s="86" t="s">
        <v>71</v>
      </c>
      <c r="B78" s="87"/>
      <c r="C78" s="41">
        <f>C77</f>
        <v>0</v>
      </c>
      <c r="D78" s="41">
        <f t="shared" ref="D78:E78" si="14">D77</f>
        <v>0</v>
      </c>
      <c r="E78" s="41">
        <f t="shared" si="14"/>
        <v>0</v>
      </c>
      <c r="F78" s="17"/>
      <c r="G78" s="16"/>
      <c r="H78" s="17"/>
      <c r="I78" s="87"/>
    </row>
    <row r="79" spans="1:11" s="14" customFormat="1" ht="45" customHeight="1" x14ac:dyDescent="0.25">
      <c r="A79" s="36" t="s">
        <v>61</v>
      </c>
      <c r="B79" s="27" t="s">
        <v>7</v>
      </c>
      <c r="C79" s="17">
        <v>1817.7</v>
      </c>
      <c r="D79" s="17">
        <v>3432.47</v>
      </c>
      <c r="E79" s="25">
        <f>C79+D79</f>
        <v>5250.17</v>
      </c>
      <c r="F79" s="17"/>
      <c r="G79" s="16"/>
      <c r="H79" s="17"/>
      <c r="I79" s="87"/>
    </row>
    <row r="80" spans="1:11" s="14" customFormat="1" ht="34.5" customHeight="1" x14ac:dyDescent="0.25">
      <c r="A80" s="86" t="s">
        <v>72</v>
      </c>
      <c r="B80" s="87"/>
      <c r="C80" s="41">
        <f>C79</f>
        <v>1817.7</v>
      </c>
      <c r="D80" s="41">
        <f>D79</f>
        <v>3432.47</v>
      </c>
      <c r="E80" s="41">
        <f>C80+D80</f>
        <v>5250.17</v>
      </c>
      <c r="F80" s="17"/>
      <c r="G80" s="16"/>
      <c r="H80" s="17"/>
      <c r="I80" s="87"/>
    </row>
    <row r="81" spans="1:9" s="14" customFormat="1" ht="41.25" customHeight="1" x14ac:dyDescent="0.25">
      <c r="A81" s="101" t="s">
        <v>73</v>
      </c>
      <c r="B81" s="76" t="s">
        <v>75</v>
      </c>
      <c r="C81" s="17">
        <v>555.85</v>
      </c>
      <c r="D81" s="17">
        <v>0</v>
      </c>
      <c r="E81" s="25">
        <f>C81+D81</f>
        <v>555.85</v>
      </c>
      <c r="F81" s="17"/>
      <c r="G81" s="16"/>
      <c r="H81" s="17"/>
      <c r="I81" s="82"/>
    </row>
    <row r="82" spans="1:9" s="14" customFormat="1" ht="82.5" customHeight="1" x14ac:dyDescent="0.25">
      <c r="A82" s="101"/>
      <c r="B82" s="61" t="s">
        <v>80</v>
      </c>
      <c r="C82" s="17">
        <v>86.87</v>
      </c>
      <c r="D82" s="17">
        <v>70.489999999999995</v>
      </c>
      <c r="E82" s="25">
        <f>C82+D82</f>
        <v>157.36000000000001</v>
      </c>
      <c r="F82" s="17"/>
      <c r="G82" s="16"/>
      <c r="H82" s="17"/>
      <c r="I82" s="53" t="s">
        <v>97</v>
      </c>
    </row>
    <row r="83" spans="1:9" s="14" customFormat="1" ht="61.5" customHeight="1" x14ac:dyDescent="0.25">
      <c r="A83" s="102"/>
      <c r="B83" s="76" t="s">
        <v>95</v>
      </c>
      <c r="C83" s="17">
        <v>-107.56</v>
      </c>
      <c r="D83" s="17">
        <v>-70.489999999999995</v>
      </c>
      <c r="E83" s="25">
        <f>C83+D83</f>
        <v>-178.05</v>
      </c>
      <c r="F83" s="17"/>
      <c r="G83" s="16"/>
      <c r="H83" s="17"/>
      <c r="I83" s="53" t="s">
        <v>114</v>
      </c>
    </row>
    <row r="84" spans="1:9" s="14" customFormat="1" ht="34.5" customHeight="1" x14ac:dyDescent="0.25">
      <c r="A84" s="86" t="s">
        <v>74</v>
      </c>
      <c r="B84" s="86"/>
      <c r="C84" s="41">
        <f>C81</f>
        <v>555.85</v>
      </c>
      <c r="D84" s="41">
        <f>D81</f>
        <v>0</v>
      </c>
      <c r="E84" s="41">
        <f>E81</f>
        <v>555.85</v>
      </c>
      <c r="F84" s="17"/>
      <c r="G84" s="16"/>
      <c r="H84" s="17"/>
      <c r="I84" s="82"/>
    </row>
    <row r="85" spans="1:9" s="14" customFormat="1" ht="167.25" customHeight="1" x14ac:dyDescent="0.25">
      <c r="A85" s="36" t="s">
        <v>79</v>
      </c>
      <c r="B85" s="61" t="s">
        <v>80</v>
      </c>
      <c r="C85" s="17">
        <v>0.71</v>
      </c>
      <c r="D85" s="17">
        <v>3.66</v>
      </c>
      <c r="E85" s="17">
        <f>C85+D85</f>
        <v>4.37</v>
      </c>
      <c r="F85" s="17"/>
      <c r="G85" s="16"/>
      <c r="H85" s="17"/>
      <c r="I85" s="83" t="s">
        <v>96</v>
      </c>
    </row>
    <row r="86" spans="1:9" s="14" customFormat="1" ht="34.5" customHeight="1" x14ac:dyDescent="0.25">
      <c r="A86" s="86" t="s">
        <v>81</v>
      </c>
      <c r="B86" s="86"/>
      <c r="C86" s="41">
        <f>C85</f>
        <v>0.71</v>
      </c>
      <c r="D86" s="41">
        <f>D85</f>
        <v>3.66</v>
      </c>
      <c r="E86" s="41">
        <f>E85</f>
        <v>4.37</v>
      </c>
      <c r="F86" s="17"/>
      <c r="G86" s="16"/>
      <c r="H86" s="17"/>
      <c r="I86" s="82"/>
    </row>
    <row r="87" spans="1:9" s="14" customFormat="1" ht="82.5" customHeight="1" x14ac:dyDescent="0.25">
      <c r="A87" s="36" t="s">
        <v>44</v>
      </c>
      <c r="B87" s="61" t="s">
        <v>80</v>
      </c>
      <c r="C87" s="26">
        <v>21.44</v>
      </c>
      <c r="D87" s="26">
        <v>0</v>
      </c>
      <c r="E87" s="25">
        <f>C87+D87</f>
        <v>21.44</v>
      </c>
      <c r="F87" s="17"/>
      <c r="G87" s="16"/>
      <c r="H87" s="17"/>
      <c r="I87" s="82"/>
    </row>
    <row r="88" spans="1:9" s="14" customFormat="1" ht="21.75" customHeight="1" x14ac:dyDescent="0.25">
      <c r="A88" s="86" t="s">
        <v>43</v>
      </c>
      <c r="B88" s="88"/>
      <c r="C88" s="40">
        <f>C87</f>
        <v>21.44</v>
      </c>
      <c r="D88" s="40">
        <f t="shared" ref="D88:E88" si="15">D87</f>
        <v>0</v>
      </c>
      <c r="E88" s="40">
        <f t="shared" si="15"/>
        <v>21.44</v>
      </c>
      <c r="F88" s="17"/>
      <c r="G88" s="16"/>
      <c r="H88" s="17"/>
      <c r="I88" s="30"/>
    </row>
    <row r="89" spans="1:9" s="14" customFormat="1" ht="15.75" x14ac:dyDescent="0.25">
      <c r="A89" s="99" t="s">
        <v>65</v>
      </c>
      <c r="B89" s="100"/>
      <c r="C89" s="100"/>
      <c r="D89" s="100"/>
      <c r="E89" s="100"/>
      <c r="F89" s="17"/>
      <c r="G89" s="16"/>
      <c r="H89" s="17"/>
      <c r="I89" s="30"/>
    </row>
    <row r="90" spans="1:9" s="14" customFormat="1" ht="15.75" x14ac:dyDescent="0.25">
      <c r="A90" s="97" t="s">
        <v>4</v>
      </c>
      <c r="B90" s="95"/>
      <c r="C90" s="25">
        <f>C27+C28+C50+C51</f>
        <v>679351.50000000012</v>
      </c>
      <c r="D90" s="25">
        <f>D8+D14+D21+D22+D23+D24+D25</f>
        <v>8416.09</v>
      </c>
      <c r="E90" s="25">
        <f>C90+D90</f>
        <v>687767.59000000008</v>
      </c>
      <c r="F90" s="17"/>
      <c r="G90" s="16"/>
      <c r="H90" s="17"/>
      <c r="I90" s="30"/>
    </row>
    <row r="91" spans="1:9" s="14" customFormat="1" ht="15.75" x14ac:dyDescent="0.25">
      <c r="A91" s="94" t="s">
        <v>5</v>
      </c>
      <c r="B91" s="95"/>
      <c r="C91" s="25">
        <f>C46+C49+C52+C53+C54+C59+C62+C64+C66+C68+C70+C72+C74+C76+C78+C80+C81</f>
        <v>108829.45</v>
      </c>
      <c r="D91" s="25">
        <f>D26+D46+D49+D52+D53+D54+D55+D59+D62+D64+D66+D68+D70+D72+D74+D76+D78+D80+D84</f>
        <v>6110.25</v>
      </c>
      <c r="E91" s="25">
        <f>C91+D91</f>
        <v>114939.7</v>
      </c>
      <c r="F91" s="17"/>
      <c r="G91" s="16"/>
      <c r="H91" s="17"/>
      <c r="I91" s="30"/>
    </row>
    <row r="92" spans="1:9" ht="15.75" x14ac:dyDescent="0.25">
      <c r="A92" s="43"/>
      <c r="B92" s="44"/>
      <c r="C92" s="45"/>
      <c r="D92" s="45"/>
      <c r="E92" s="45"/>
      <c r="F92" s="45"/>
      <c r="G92" s="46"/>
      <c r="H92" s="47"/>
      <c r="I92" s="43"/>
    </row>
    <row r="93" spans="1:9" ht="15.75" x14ac:dyDescent="0.25">
      <c r="A93" s="43"/>
      <c r="B93" s="43"/>
      <c r="C93" s="45"/>
      <c r="D93" s="45"/>
      <c r="E93" s="45"/>
      <c r="F93" s="45"/>
      <c r="G93" s="46"/>
      <c r="H93" s="47"/>
      <c r="I93" s="43"/>
    </row>
    <row r="94" spans="1:9" x14ac:dyDescent="0.2">
      <c r="C94" s="18"/>
      <c r="D94" s="18"/>
      <c r="E94" s="18"/>
      <c r="F94" s="18"/>
      <c r="G94" s="19"/>
      <c r="H94" s="20"/>
    </row>
    <row r="95" spans="1:9" x14ac:dyDescent="0.2">
      <c r="C95" s="18"/>
      <c r="D95" s="18"/>
      <c r="E95" s="18"/>
      <c r="F95" s="18"/>
      <c r="G95" s="19"/>
      <c r="H95" s="20"/>
    </row>
    <row r="96" spans="1:9" x14ac:dyDescent="0.2">
      <c r="C96" s="18"/>
      <c r="D96" s="18"/>
      <c r="E96" s="18"/>
      <c r="F96" s="18"/>
      <c r="G96" s="19"/>
      <c r="H96" s="20"/>
    </row>
    <row r="97" spans="3:8" x14ac:dyDescent="0.2">
      <c r="C97" s="18"/>
      <c r="D97" s="18"/>
      <c r="E97" s="18"/>
      <c r="F97" s="18"/>
      <c r="G97" s="19"/>
      <c r="H97" s="20"/>
    </row>
    <row r="98" spans="3:8" x14ac:dyDescent="0.2">
      <c r="C98" s="18"/>
      <c r="D98" s="18"/>
      <c r="E98" s="18"/>
      <c r="F98" s="18"/>
      <c r="G98" s="19"/>
      <c r="H98" s="20"/>
    </row>
    <row r="99" spans="3:8" x14ac:dyDescent="0.2">
      <c r="C99" s="18"/>
      <c r="D99" s="18"/>
      <c r="E99" s="18"/>
      <c r="F99" s="18"/>
      <c r="G99" s="19"/>
      <c r="H99" s="20"/>
    </row>
    <row r="100" spans="3:8" x14ac:dyDescent="0.2">
      <c r="C100" s="18"/>
      <c r="D100" s="18"/>
      <c r="E100" s="18"/>
      <c r="F100" s="18"/>
      <c r="G100" s="19"/>
      <c r="H100" s="20"/>
    </row>
    <row r="101" spans="3:8" x14ac:dyDescent="0.2">
      <c r="C101" s="18"/>
      <c r="D101" s="18"/>
      <c r="E101" s="18"/>
      <c r="F101" s="18"/>
      <c r="G101" s="19"/>
      <c r="H101" s="20"/>
    </row>
    <row r="102" spans="3:8" x14ac:dyDescent="0.2">
      <c r="C102" s="18"/>
      <c r="D102" s="18"/>
      <c r="E102" s="18"/>
      <c r="F102" s="18"/>
      <c r="G102" s="19"/>
      <c r="H102" s="20"/>
    </row>
    <row r="103" spans="3:8" x14ac:dyDescent="0.2">
      <c r="C103" s="18"/>
      <c r="D103" s="18"/>
      <c r="E103" s="18"/>
      <c r="F103" s="18"/>
      <c r="G103" s="19"/>
      <c r="H103" s="20"/>
    </row>
    <row r="104" spans="3:8" x14ac:dyDescent="0.2">
      <c r="C104" s="18"/>
      <c r="D104" s="18"/>
      <c r="E104" s="18"/>
      <c r="F104" s="18"/>
      <c r="G104" s="19"/>
      <c r="H104" s="20"/>
    </row>
    <row r="105" spans="3:8" x14ac:dyDescent="0.2">
      <c r="C105" s="18"/>
      <c r="D105" s="18"/>
      <c r="E105" s="18"/>
      <c r="F105" s="18"/>
      <c r="G105" s="19"/>
      <c r="H105" s="20"/>
    </row>
    <row r="106" spans="3:8" x14ac:dyDescent="0.2">
      <c r="C106" s="18"/>
      <c r="D106" s="18"/>
      <c r="E106" s="18"/>
      <c r="F106" s="18"/>
      <c r="G106" s="19"/>
      <c r="H106" s="20"/>
    </row>
    <row r="107" spans="3:8" x14ac:dyDescent="0.2">
      <c r="C107" s="18"/>
      <c r="D107" s="18"/>
      <c r="E107" s="18"/>
      <c r="F107" s="18"/>
      <c r="G107" s="19"/>
      <c r="H107" s="20"/>
    </row>
    <row r="108" spans="3:8" x14ac:dyDescent="0.2">
      <c r="C108" s="18"/>
      <c r="D108" s="18"/>
      <c r="E108" s="18"/>
      <c r="F108" s="18"/>
      <c r="G108" s="19"/>
      <c r="H108" s="20"/>
    </row>
    <row r="109" spans="3:8" x14ac:dyDescent="0.2">
      <c r="C109" s="18"/>
      <c r="D109" s="18"/>
      <c r="E109" s="18"/>
      <c r="F109" s="18"/>
      <c r="G109" s="19"/>
      <c r="H109" s="20"/>
    </row>
    <row r="110" spans="3:8" x14ac:dyDescent="0.2">
      <c r="C110" s="18"/>
      <c r="D110" s="18"/>
      <c r="E110" s="18"/>
      <c r="F110" s="18"/>
      <c r="G110" s="19"/>
      <c r="H110" s="20"/>
    </row>
    <row r="111" spans="3:8" x14ac:dyDescent="0.2">
      <c r="C111" s="18"/>
      <c r="D111" s="18"/>
      <c r="E111" s="18"/>
      <c r="F111" s="18"/>
      <c r="G111" s="19"/>
      <c r="H111" s="20"/>
    </row>
    <row r="112" spans="3:8" x14ac:dyDescent="0.2">
      <c r="C112" s="18"/>
      <c r="D112" s="18"/>
      <c r="E112" s="18"/>
      <c r="F112" s="18"/>
      <c r="G112" s="19"/>
      <c r="H112" s="20"/>
    </row>
    <row r="113" spans="3:8" x14ac:dyDescent="0.2">
      <c r="C113" s="18"/>
      <c r="D113" s="18"/>
      <c r="E113" s="18"/>
      <c r="F113" s="18"/>
      <c r="G113" s="19"/>
      <c r="H113" s="20"/>
    </row>
    <row r="114" spans="3:8" x14ac:dyDescent="0.2">
      <c r="C114" s="18"/>
      <c r="D114" s="18"/>
      <c r="E114" s="18"/>
      <c r="F114" s="18"/>
      <c r="G114" s="19"/>
      <c r="H114" s="20"/>
    </row>
    <row r="115" spans="3:8" x14ac:dyDescent="0.2">
      <c r="C115" s="18"/>
      <c r="D115" s="18"/>
      <c r="E115" s="18"/>
      <c r="F115" s="18"/>
      <c r="G115" s="19"/>
      <c r="H115" s="20"/>
    </row>
    <row r="116" spans="3:8" x14ac:dyDescent="0.2">
      <c r="C116" s="18"/>
      <c r="D116" s="18"/>
      <c r="E116" s="18"/>
      <c r="F116" s="18"/>
      <c r="G116" s="19"/>
      <c r="H116" s="20"/>
    </row>
    <row r="117" spans="3:8" x14ac:dyDescent="0.2">
      <c r="C117" s="18"/>
      <c r="D117" s="18"/>
      <c r="E117" s="18"/>
      <c r="F117" s="18"/>
      <c r="G117" s="19"/>
      <c r="H117" s="20"/>
    </row>
    <row r="118" spans="3:8" x14ac:dyDescent="0.2">
      <c r="C118" s="18"/>
      <c r="D118" s="18"/>
      <c r="E118" s="18"/>
      <c r="F118" s="18"/>
      <c r="G118" s="19"/>
      <c r="H118" s="20"/>
    </row>
    <row r="119" spans="3:8" x14ac:dyDescent="0.2">
      <c r="C119" s="18"/>
      <c r="D119" s="18"/>
      <c r="E119" s="18"/>
      <c r="F119" s="18"/>
      <c r="G119" s="19"/>
      <c r="H119" s="20"/>
    </row>
    <row r="120" spans="3:8" x14ac:dyDescent="0.2">
      <c r="C120" s="18"/>
      <c r="D120" s="18"/>
      <c r="E120" s="18"/>
      <c r="F120" s="18"/>
      <c r="G120" s="19"/>
      <c r="H120" s="20"/>
    </row>
    <row r="121" spans="3:8" x14ac:dyDescent="0.2">
      <c r="C121" s="18"/>
      <c r="D121" s="18"/>
      <c r="E121" s="18"/>
      <c r="F121" s="18"/>
      <c r="G121" s="19"/>
      <c r="H121" s="20"/>
    </row>
    <row r="122" spans="3:8" x14ac:dyDescent="0.2">
      <c r="C122" s="18"/>
      <c r="D122" s="18"/>
      <c r="E122" s="18"/>
      <c r="F122" s="18"/>
      <c r="G122" s="19"/>
      <c r="H122" s="20"/>
    </row>
    <row r="123" spans="3:8" x14ac:dyDescent="0.2">
      <c r="C123" s="18"/>
      <c r="D123" s="18"/>
      <c r="E123" s="18"/>
      <c r="F123" s="18"/>
      <c r="G123" s="19"/>
      <c r="H123" s="20"/>
    </row>
    <row r="124" spans="3:8" x14ac:dyDescent="0.2">
      <c r="C124" s="18"/>
      <c r="D124" s="18"/>
      <c r="E124" s="18"/>
      <c r="F124" s="18"/>
      <c r="G124" s="19"/>
      <c r="H124" s="20"/>
    </row>
    <row r="125" spans="3:8" x14ac:dyDescent="0.2">
      <c r="C125" s="18"/>
      <c r="D125" s="18"/>
      <c r="E125" s="18"/>
      <c r="F125" s="18"/>
      <c r="G125" s="19"/>
      <c r="H125" s="20"/>
    </row>
    <row r="126" spans="3:8" x14ac:dyDescent="0.2">
      <c r="C126" s="18"/>
      <c r="D126" s="18"/>
      <c r="E126" s="18"/>
      <c r="F126" s="18"/>
      <c r="G126" s="19"/>
      <c r="H126" s="20"/>
    </row>
    <row r="127" spans="3:8" x14ac:dyDescent="0.2">
      <c r="C127" s="18"/>
      <c r="D127" s="18"/>
      <c r="E127" s="18"/>
      <c r="F127" s="18"/>
      <c r="G127" s="19"/>
      <c r="H127" s="20"/>
    </row>
  </sheetData>
  <mergeCells count="34">
    <mergeCell ref="A88:B88"/>
    <mergeCell ref="A72:B72"/>
    <mergeCell ref="I23:I24"/>
    <mergeCell ref="A47:A48"/>
    <mergeCell ref="A78:B78"/>
    <mergeCell ref="A91:B91"/>
    <mergeCell ref="A56:B56"/>
    <mergeCell ref="A59:B59"/>
    <mergeCell ref="A62:B62"/>
    <mergeCell ref="A66:B66"/>
    <mergeCell ref="A57:A58"/>
    <mergeCell ref="A68:B68"/>
    <mergeCell ref="A70:B70"/>
    <mergeCell ref="A90:B90"/>
    <mergeCell ref="A74:B74"/>
    <mergeCell ref="A64:B64"/>
    <mergeCell ref="A60:A61"/>
    <mergeCell ref="A89:E89"/>
    <mergeCell ref="A86:B86"/>
    <mergeCell ref="A84:B84"/>
    <mergeCell ref="A81:A83"/>
    <mergeCell ref="D1:I1"/>
    <mergeCell ref="C2:I2"/>
    <mergeCell ref="A80:B80"/>
    <mergeCell ref="A27:B27"/>
    <mergeCell ref="A46:B46"/>
    <mergeCell ref="A4:I4"/>
    <mergeCell ref="A29:B29"/>
    <mergeCell ref="A30:A44"/>
    <mergeCell ref="A49:B49"/>
    <mergeCell ref="I63:I80"/>
    <mergeCell ref="A8:A26"/>
    <mergeCell ref="A50:A55"/>
    <mergeCell ref="A76:B76"/>
  </mergeCells>
  <pageMargins left="0.78740157480314965" right="0.39370078740157483" top="0.78740157480314965" bottom="0.78740157480314965" header="0.31496062992125984" footer="0.31496062992125984"/>
  <pageSetup paperSize="9" scale="74" firstPageNumber="252" fitToHeight="0" orientation="landscape" useFirstPageNumber="1" r:id="rId1"/>
  <headerFooter scaleWithDoc="0"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А. Чудная</dc:creator>
  <cp:lastModifiedBy>Абдуллина С.Ч.</cp:lastModifiedBy>
  <cp:lastPrinted>2022-09-14T06:34:01Z</cp:lastPrinted>
  <dcterms:created xsi:type="dcterms:W3CDTF">2015-12-08T03:48:53Z</dcterms:created>
  <dcterms:modified xsi:type="dcterms:W3CDTF">2022-09-14T06:34:10Z</dcterms:modified>
</cp:coreProperties>
</file>