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527DF890-DE7F-460C-A277-FA75B5CD5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0" r:id="rId1"/>
  </sheets>
  <definedNames>
    <definedName name="_xlnm.Print_Titles" localSheetId="0">'3'!$6:$6</definedName>
    <definedName name="_xlnm.Print_Area" localSheetId="0">'3'!$A$1:$H$68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0" l="1"/>
  <c r="C30" i="10"/>
  <c r="E34" i="10" l="1"/>
  <c r="C35" i="10"/>
  <c r="C33" i="10" s="1"/>
  <c r="D35" i="10"/>
  <c r="E36" i="10"/>
  <c r="E37" i="10"/>
  <c r="E38" i="10"/>
  <c r="E39" i="10"/>
  <c r="E40" i="10"/>
  <c r="C41" i="10"/>
  <c r="D41" i="10"/>
  <c r="E42" i="10"/>
  <c r="E43" i="10"/>
  <c r="E45" i="10"/>
  <c r="C46" i="10"/>
  <c r="D46" i="10"/>
  <c r="E47" i="10"/>
  <c r="C48" i="10"/>
  <c r="D48" i="10"/>
  <c r="E49" i="10"/>
  <c r="E50" i="10"/>
  <c r="E51" i="10"/>
  <c r="E52" i="10"/>
  <c r="E46" i="10" l="1"/>
  <c r="E48" i="10"/>
  <c r="C44" i="10"/>
  <c r="C32" i="10" s="1"/>
  <c r="E41" i="10"/>
  <c r="D44" i="10"/>
  <c r="D32" i="10" s="1"/>
  <c r="E35" i="10"/>
  <c r="D33" i="10"/>
  <c r="E44" i="10" l="1"/>
  <c r="E32" i="10" s="1"/>
  <c r="E33" i="10"/>
  <c r="E20" i="10" l="1"/>
  <c r="C10" i="10" l="1"/>
  <c r="D10" i="10"/>
  <c r="E63" i="10"/>
  <c r="E64" i="10" l="1"/>
  <c r="D56" i="10" l="1"/>
  <c r="C56" i="10"/>
  <c r="C55" i="10" s="1"/>
  <c r="C54" i="10" s="1"/>
  <c r="E67" i="10" l="1"/>
  <c r="E66" i="10"/>
  <c r="E65" i="10"/>
  <c r="E62" i="10"/>
  <c r="E61" i="10"/>
  <c r="E60" i="10"/>
  <c r="E59" i="10"/>
  <c r="E58" i="10"/>
  <c r="E57" i="10"/>
  <c r="H56" i="10"/>
  <c r="H55" i="10" s="1"/>
  <c r="G56" i="10"/>
  <c r="G55" i="10" s="1"/>
  <c r="F56" i="10"/>
  <c r="F55" i="10" s="1"/>
  <c r="D55" i="10"/>
  <c r="D54" i="10" s="1"/>
  <c r="H48" i="10"/>
  <c r="G48" i="10"/>
  <c r="F48" i="10"/>
  <c r="H46" i="10"/>
  <c r="G46" i="10"/>
  <c r="F46" i="10"/>
  <c r="H35" i="10"/>
  <c r="G35" i="10"/>
  <c r="F35" i="10"/>
  <c r="F33" i="10" s="1"/>
  <c r="E31" i="10"/>
  <c r="E30" i="10" s="1"/>
  <c r="H30" i="10"/>
  <c r="G30" i="10"/>
  <c r="F30" i="10"/>
  <c r="E29" i="10"/>
  <c r="E28" i="10"/>
  <c r="E27" i="10"/>
  <c r="H26" i="10"/>
  <c r="G26" i="10"/>
  <c r="F26" i="10"/>
  <c r="D26" i="10"/>
  <c r="D23" i="10" s="1"/>
  <c r="C26" i="10"/>
  <c r="C23" i="10" s="1"/>
  <c r="E25" i="10"/>
  <c r="E24" i="10"/>
  <c r="H23" i="10"/>
  <c r="G23" i="10"/>
  <c r="F23" i="10"/>
  <c r="E22" i="10"/>
  <c r="H21" i="10"/>
  <c r="G21" i="10"/>
  <c r="F21" i="10"/>
  <c r="E21" i="10"/>
  <c r="E19" i="10"/>
  <c r="E18" i="10"/>
  <c r="D17" i="10"/>
  <c r="D16" i="10" s="1"/>
  <c r="C17" i="10"/>
  <c r="C16" i="10" s="1"/>
  <c r="E15" i="10"/>
  <c r="E14" i="10"/>
  <c r="E13" i="10"/>
  <c r="E12" i="10"/>
  <c r="E11" i="10"/>
  <c r="H10" i="10"/>
  <c r="H9" i="10" s="1"/>
  <c r="G10" i="10"/>
  <c r="G9" i="10" s="1"/>
  <c r="F10" i="10"/>
  <c r="F9" i="10" s="1"/>
  <c r="D9" i="10"/>
  <c r="C9" i="10"/>
  <c r="H44" i="10" l="1"/>
  <c r="H32" i="10" s="1"/>
  <c r="F44" i="10"/>
  <c r="F32" i="10" s="1"/>
  <c r="D8" i="10"/>
  <c r="D53" i="10" s="1"/>
  <c r="E10" i="10"/>
  <c r="E9" i="10" s="1"/>
  <c r="F8" i="10"/>
  <c r="G8" i="10"/>
  <c r="H8" i="10"/>
  <c r="E56" i="10"/>
  <c r="E55" i="10" s="1"/>
  <c r="E54" i="10" s="1"/>
  <c r="E26" i="10"/>
  <c r="E23" i="10" s="1"/>
  <c r="G44" i="10"/>
  <c r="G32" i="10" s="1"/>
  <c r="H33" i="10"/>
  <c r="G33" i="10"/>
  <c r="E17" i="10"/>
  <c r="E16" i="10" s="1"/>
  <c r="C8" i="10"/>
  <c r="F53" i="10" l="1"/>
  <c r="F68" i="10" s="1"/>
  <c r="G53" i="10"/>
  <c r="G68" i="10" s="1"/>
  <c r="H53" i="10"/>
  <c r="H68" i="10" s="1"/>
  <c r="C53" i="10"/>
  <c r="C68" i="10" s="1"/>
  <c r="D68" i="10"/>
  <c r="E8" i="10"/>
  <c r="E53" i="10" l="1"/>
  <c r="E68" i="10" s="1"/>
</calcChain>
</file>

<file path=xl/sharedStrings.xml><?xml version="1.0" encoding="utf-8"?>
<sst xmlns="http://schemas.openxmlformats.org/spreadsheetml/2006/main" count="129" uniqueCount="129">
  <si>
    <t>Иные межбюджетные трансферты</t>
  </si>
  <si>
    <t>тыс.руб.</t>
  </si>
  <si>
    <t>Уточнить на:</t>
  </si>
  <si>
    <t>Фактическое исполнение сентября 2011г</t>
  </si>
  <si>
    <t>Уточненный бюджет  9 месяцев 2011</t>
  </si>
  <si>
    <t>Фактическое исполнение доходов на 01.10.2011г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</si>
  <si>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</si>
  <si>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</si>
  <si>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</si>
  <si>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</si>
  <si>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</si>
  <si>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</si>
  <si>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        </t>
  </si>
  <si>
    <t xml:space="preserve">182 1 01 02020 01 1000110 </t>
  </si>
  <si>
    <t xml:space="preserve"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                       </t>
  </si>
  <si>
    <t xml:space="preserve">182 1 01 02030 01 1000110 </t>
  </si>
  <si>
    <t>Налог на доходы физических лиц с доходов, полученных физическими лицами  в соответствии со статьей 228 Налогового Кодекса Российской Федерации</t>
  </si>
  <si>
    <t>000 1 01 02040 01 0000 110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</si>
  <si>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</si>
  <si>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</si>
  <si>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</si>
  <si>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</si>
  <si>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000 1 05 01010 01 0000 110</t>
  </si>
  <si>
    <t xml:space="preserve">Налог, взимаемый с налогоплательщиков, выбравших в качестве объекта налогообложения доходы 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</si>
  <si>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</si>
  <si>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</si>
  <si>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000 1 05 03010 01 0000 110</t>
  </si>
  <si>
    <t xml:space="preserve">Единый сельскохозяйственный налог </t>
  </si>
  <si>
    <t>Налог, взимаемый в связи с применением патентной системы налогообложения</t>
  </si>
  <si>
    <t>000 1 06 00000 00 0000 000</t>
  </si>
  <si>
    <t>Налоги на  имущество</t>
  </si>
  <si>
    <t>000 1 06 01020 04 0000 110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</si>
  <si>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</si>
  <si>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000 1 06 06000 00 0000 110</t>
  </si>
  <si>
    <t>Земельный налог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</si>
  <si>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</si>
  <si>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</si>
  <si>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</si>
  <si>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</si>
  <si>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</si>
  <si>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000 1 09 00000 00 0000 000</t>
  </si>
  <si>
    <t>Задолженность и перерасчеты по отменым налогам, сборам и иным обязательным платежам</t>
  </si>
  <si>
    <t>НЕНАЛОГОВЫЕ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</si>
  <si>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</si>
  <si>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</si>
  <si>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уставных(складочных) капиталах хозяйственных товариществ и обществ, или дивидендов по акциям, принадлежащим городским округам</t>
  </si>
  <si>
    <t>000 1 11 05000 00 0000 120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</si>
  <si>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</si>
  <si>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</si>
  <si>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</si>
  <si>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</si>
  <si>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000 1 11 07014 04 0000 120</t>
  </si>
  <si>
    <t>000 1 11 09044 04 0000 120</t>
  </si>
  <si>
    <t>000 1 12 00000 00 0000 000</t>
  </si>
  <si>
    <t>000 1 13 01994 04 0000 130</t>
  </si>
  <si>
    <t>000 1 13 02994 04 0000 130</t>
  </si>
  <si>
    <t>Прочие доходы от компенсации затрат бюджетов городских округов</t>
  </si>
  <si>
    <t>000 1 14 00000 00 0000 000</t>
  </si>
  <si>
    <t>Доходы от продажи  материальных и нематериальных активов в т.ч:</t>
  </si>
  <si>
    <t>000 1 14 01040 04 0000 410</t>
  </si>
  <si>
    <t>Доходы от продажи квартир, находящихся в собственности городских округов</t>
  </si>
  <si>
    <t>000 1 14 02043 04 0000 410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</si>
  <si>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 </t>
  </si>
  <si>
    <t>000 1 14 06024 04 0000 430</t>
  </si>
  <si>
    <t>000 1 16 00000 00 0000 000</t>
  </si>
  <si>
    <t>Штрафы, санкции, возмещение ущерба</t>
  </si>
  <si>
    <t>000 2 02 00000 00 0000 000</t>
  </si>
  <si>
    <t>000 2 18 00000 00 0000 000</t>
  </si>
  <si>
    <t>ИТОГО ДОХОДОВ</t>
  </si>
  <si>
    <t xml:space="preserve">Дотации бюджетам городских округов на выравнивание бюджетной обеспеченности                                           </t>
  </si>
  <si>
    <t xml:space="preserve">Дотации бюджетам городских округов на поддержку мер по обеспечению сбалансированности бюджетов                                        </t>
  </si>
  <si>
    <t xml:space="preserve">Прочие безвозмездные поступления </t>
  </si>
  <si>
    <t>Возврат остатков субсидий, субвенций и иных межбюджетных трансфертов, имеющих целевое назначение, прошлых лет</t>
  </si>
  <si>
    <t xml:space="preserve"> к пояснительной записке  по доходам</t>
  </si>
  <si>
    <t xml:space="preserve"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</si>
  <si>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>000 1 03 02000 01 0000 110</t>
  </si>
  <si>
    <t xml:space="preserve">Налог, взимаемый в связи с применением упрощенной системы налогообложения </t>
  </si>
  <si>
    <t>Государственная пошлина</t>
  </si>
  <si>
    <t>000 1 09 07000 000000 110</t>
  </si>
  <si>
    <t>Прочие  налоги и сборы (по отмененным местным налогам и сборам)</t>
  </si>
  <si>
    <t>000 1 11 01040 04 0000 120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</si>
  <si>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</si>
  <si>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 созданных городскими округами                                      </t>
  </si>
  <si>
    <t xml:space="preserve">Платежи при пользовании природными ресурсами         </t>
  </si>
  <si>
    <t>000 1 13 000000 00 0000 000</t>
  </si>
  <si>
    <t>Доходы от продажи земельных участков, находящихся в государственной и муниципальной собственности в т.ч:</t>
  </si>
  <si>
    <t>000 1 14 06000 00 0000 430</t>
  </si>
  <si>
    <t>000 1 14 06012 04 0000 430</t>
  </si>
  <si>
    <t xml:space="preserve">Доходы от продажи земельных участков, находящиеся в собственности городских округов (за исключением земельных участков муниципальных бюджетных и автономных учреждений)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</si>
  <si>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казенных)в т.ч:</t>
  </si>
  <si>
    <t>000 1 14 02000 00 0000 410</t>
  </si>
  <si>
    <t>НАЛОГОВЫЕ И НЕНАЛОГОВЫЕ ДОХОДЫ</t>
  </si>
  <si>
    <t xml:space="preserve">БЕЗВОЗМЕЗДНЫЕ ПОСТУПЛЕНИЯ 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</si>
  <si>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</si>
  <si>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</si>
  <si>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</si>
  <si>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000 2 19 00000 00 0000 000</t>
  </si>
  <si>
    <t>000 1 05 04000 02 0000 110</t>
  </si>
  <si>
    <t xml:space="preserve">Прочие дотации бюджетам городских округов                                        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</si>
  <si>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 (аренда имущества)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</si>
  <si>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</si>
  <si>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и компенсации затрат государства</t>
  </si>
  <si>
    <t>000 2 02 15001 04 0000 150</t>
  </si>
  <si>
    <t>000 2 02 15002 04 0000 150</t>
  </si>
  <si>
    <t>000 2 02 20000 00 0000 150</t>
  </si>
  <si>
    <t>000 2 02 30000 00 0000 150</t>
  </si>
  <si>
    <t>000 2 02 40000 00 0000 150</t>
  </si>
  <si>
    <t>000 2 07 00000 00 0000 150</t>
  </si>
  <si>
    <t>000 2 02 10000 00 0000 150</t>
  </si>
  <si>
    <t>Код бюджетной классификации Российской Федерации</t>
  </si>
  <si>
    <t>Наименование кода классификации доходов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</si>
  <si>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</si>
  <si>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000 2 02 19999 04 0000 150</t>
  </si>
  <si>
    <t>Транспортный налог</t>
  </si>
  <si>
    <t>000 1 06 04000 02 0000 110</t>
  </si>
  <si>
    <t>Безвозмездные поступления от других бюджетов бюджетной системы Российской Федерации</t>
  </si>
  <si>
    <t>Акцизы по подакцизным товарам (продукции), производимым на территории Российской Федерации</t>
  </si>
  <si>
    <t>000 1 17 00000 00 0000 000</t>
  </si>
  <si>
    <t>Прочие неналоговые доходы (инициативные платежи)</t>
  </si>
  <si>
    <t>000 2 04 04000 04 0000 150</t>
  </si>
  <si>
    <t>Безвозмездные поступления от негосударственных организаций в бюджеты городских округов</t>
  </si>
  <si>
    <t>000 2 03 04000 04 0000 150</t>
  </si>
  <si>
    <t>Единый налог на вмененный доход для отдельных видов деятельности</t>
  </si>
  <si>
    <t>000 1 05 02000 02 0000 110</t>
  </si>
  <si>
    <t>Безвозмездные поступления от государственных (муниципальных) организаций в бюджеты городских округов</t>
  </si>
  <si>
    <t>Уточнение плановых назначений по доходам бюджета города Радужный на 2024 год</t>
  </si>
  <si>
    <t>Утвержденный план на 2024 год</t>
  </si>
  <si>
    <t>Уточненный план на 2024 год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</si>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</sst>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0.0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b/>
      <sz val="12"/>
      <color rgb="FF3333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6" fillId="0" borderId="0"/>
  </cellStyleXfs>
  <cellXfs count="106">
    <xf numFmtId="0" fontId="0" fillId="0" borderId="0" xfId="0"/>
    <xf numFmtId="0" fontId="11" fillId="3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/>
    <xf numFmtId="0" fontId="11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5" fillId="0" borderId="7" xfId="0" applyFont="1" applyFill="1" applyBorder="1" applyAlignment="1">
      <alignment horizontal="center" vertical="center" wrapText="1" shrinkToFit="1"/>
    </xf>
    <xf numFmtId="3" fontId="14" fillId="0" borderId="1" xfId="0" applyNumberFormat="1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8" fillId="0" borderId="0" xfId="0" applyFont="1" applyFill="1" applyBorder="1"/>
    <xf numFmtId="0" fontId="8" fillId="0" borderId="0" xfId="0" applyFont="1" applyBorder="1"/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Border="1"/>
    <xf numFmtId="0" fontId="14" fillId="0" borderId="0" xfId="0" applyFont="1"/>
    <xf numFmtId="0" fontId="11" fillId="0" borderId="2" xfId="0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wrapText="1"/>
    </xf>
    <xf numFmtId="165" fontId="17" fillId="0" borderId="4" xfId="0" applyNumberFormat="1" applyFont="1" applyFill="1" applyBorder="1" applyAlignment="1">
      <alignment wrapText="1"/>
    </xf>
    <xf numFmtId="165" fontId="17" fillId="0" borderId="2" xfId="0" applyNumberFormat="1" applyFont="1" applyFill="1" applyBorder="1" applyAlignment="1">
      <alignment wrapText="1"/>
    </xf>
    <xf numFmtId="4" fontId="19" fillId="0" borderId="2" xfId="0" applyNumberFormat="1" applyFont="1" applyFill="1" applyBorder="1" applyAlignment="1">
      <alignment wrapText="1"/>
    </xf>
    <xf numFmtId="4" fontId="19" fillId="0" borderId="4" xfId="0" applyNumberFormat="1" applyFont="1" applyFill="1" applyBorder="1" applyAlignment="1">
      <alignment wrapText="1"/>
    </xf>
    <xf numFmtId="0" fontId="9" fillId="0" borderId="0" xfId="0" applyFont="1" applyFill="1" applyBorder="1"/>
    <xf numFmtId="0" fontId="9" fillId="0" borderId="0" xfId="0" applyFont="1" applyBorder="1"/>
    <xf numFmtId="0" fontId="9" fillId="0" borderId="0" xfId="0" applyFont="1"/>
    <xf numFmtId="0" fontId="10" fillId="0" borderId="2" xfId="0" applyFont="1" applyBorder="1" applyAlignment="1">
      <alignment horizontal="justify" wrapText="1"/>
    </xf>
    <xf numFmtId="4" fontId="10" fillId="0" borderId="2" xfId="0" applyNumberFormat="1" applyFont="1" applyFill="1" applyBorder="1" applyAlignment="1">
      <alignment wrapText="1"/>
    </xf>
    <xf numFmtId="4" fontId="10" fillId="0" borderId="4" xfId="0" applyNumberFormat="1" applyFont="1" applyFill="1" applyBorder="1" applyAlignment="1">
      <alignment wrapText="1"/>
    </xf>
    <xf numFmtId="4" fontId="10" fillId="4" borderId="2" xfId="0" applyNumberFormat="1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horizontal="justify" vertical="top" wrapText="1"/>
    </xf>
    <xf numFmtId="0" fontId="11" fillId="0" borderId="2" xfId="0" applyFont="1" applyFill="1" applyBorder="1" applyAlignment="1">
      <alignment horizontal="justify" wrapText="1" shrinkToFit="1"/>
    </xf>
    <xf numFmtId="0" fontId="10" fillId="0" borderId="2" xfId="0" applyFont="1" applyFill="1" applyBorder="1" applyAlignment="1">
      <alignment horizontal="justify" wrapText="1" shrinkToFit="1"/>
    </xf>
    <xf numFmtId="0" fontId="9" fillId="0" borderId="0" xfId="0" applyFont="1" applyFill="1"/>
    <xf numFmtId="4" fontId="18" fillId="0" borderId="2" xfId="0" applyNumberFormat="1" applyFont="1" applyFill="1" applyBorder="1" applyAlignment="1">
      <alignment wrapText="1"/>
    </xf>
    <xf numFmtId="4" fontId="18" fillId="0" borderId="4" xfId="0" applyNumberFormat="1" applyFont="1" applyFill="1" applyBorder="1" applyAlignment="1">
      <alignment wrapText="1"/>
    </xf>
    <xf numFmtId="4" fontId="11" fillId="4" borderId="2" xfId="0" applyNumberFormat="1" applyFont="1" applyFill="1" applyBorder="1" applyAlignment="1">
      <alignment wrapText="1"/>
    </xf>
    <xf numFmtId="4" fontId="11" fillId="0" borderId="2" xfId="0" applyNumberFormat="1" applyFont="1" applyFill="1" applyBorder="1" applyAlignment="1">
      <alignment wrapText="1"/>
    </xf>
    <xf numFmtId="0" fontId="23" fillId="0" borderId="0" xfId="0" applyFont="1" applyFill="1"/>
    <xf numFmtId="0" fontId="23" fillId="0" borderId="0" xfId="0" applyFont="1"/>
    <xf numFmtId="0" fontId="24" fillId="0" borderId="0" xfId="0" applyFont="1"/>
    <xf numFmtId="4" fontId="11" fillId="2" borderId="2" xfId="0" applyNumberFormat="1" applyFont="1" applyFill="1" applyBorder="1" applyAlignment="1">
      <alignment wrapText="1"/>
    </xf>
    <xf numFmtId="4" fontId="11" fillId="0" borderId="4" xfId="0" applyNumberFormat="1" applyFont="1" applyFill="1" applyBorder="1" applyAlignment="1">
      <alignment wrapText="1"/>
    </xf>
    <xf numFmtId="0" fontId="13" fillId="0" borderId="0" xfId="0" applyFont="1" applyFill="1"/>
    <xf numFmtId="0" fontId="13" fillId="0" borderId="0" xfId="0" applyFont="1"/>
    <xf numFmtId="4" fontId="5" fillId="0" borderId="2" xfId="0" applyNumberFormat="1" applyFont="1" applyFill="1" applyBorder="1" applyAlignment="1">
      <alignment wrapText="1"/>
    </xf>
    <xf numFmtId="4" fontId="17" fillId="0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center" wrapText="1" shrinkToFit="1"/>
    </xf>
    <xf numFmtId="0" fontId="10" fillId="3" borderId="2" xfId="0" applyFont="1" applyFill="1" applyBorder="1" applyAlignment="1">
      <alignment horizontal="justify" wrapText="1"/>
    </xf>
    <xf numFmtId="0" fontId="11" fillId="0" borderId="2" xfId="0" applyFont="1" applyBorder="1" applyAlignment="1">
      <alignment wrapText="1"/>
    </xf>
    <xf numFmtId="0" fontId="23" fillId="0" borderId="0" xfId="0" applyFont="1" applyFill="1" applyBorder="1"/>
    <xf numFmtId="0" fontId="24" fillId="0" borderId="0" xfId="0" applyFont="1" applyFill="1" applyBorder="1"/>
    <xf numFmtId="4" fontId="10" fillId="2" borderId="2" xfId="0" applyNumberFormat="1" applyFont="1" applyFill="1" applyBorder="1" applyAlignment="1">
      <alignment wrapText="1"/>
    </xf>
    <xf numFmtId="0" fontId="24" fillId="0" borderId="0" xfId="0" applyFont="1" applyFill="1"/>
    <xf numFmtId="4" fontId="10" fillId="0" borderId="2" xfId="0" applyNumberFormat="1" applyFont="1" applyBorder="1" applyAlignment="1">
      <alignment wrapText="1"/>
    </xf>
    <xf numFmtId="4" fontId="11" fillId="0" borderId="0" xfId="0" applyNumberFormat="1" applyFont="1" applyFill="1" applyBorder="1" applyAlignment="1">
      <alignment wrapText="1"/>
    </xf>
    <xf numFmtId="4" fontId="17" fillId="0" borderId="5" xfId="0" applyNumberFormat="1" applyFont="1" applyFill="1" applyBorder="1" applyAlignment="1">
      <alignment wrapText="1"/>
    </xf>
    <xf numFmtId="4" fontId="17" fillId="0" borderId="8" xfId="0" applyNumberFormat="1" applyFont="1" applyFill="1" applyBorder="1" applyAlignment="1">
      <alignment wrapText="1"/>
    </xf>
    <xf numFmtId="0" fontId="26" fillId="0" borderId="0" xfId="0" applyFont="1"/>
    <xf numFmtId="4" fontId="8" fillId="0" borderId="0" xfId="0" applyNumberFormat="1" applyFont="1" applyFill="1" applyAlignment="1">
      <alignment wrapText="1"/>
    </xf>
    <xf numFmtId="4" fontId="26" fillId="0" borderId="0" xfId="0" applyNumberFormat="1" applyFont="1" applyFill="1" applyAlignment="1">
      <alignment wrapText="1"/>
    </xf>
    <xf numFmtId="4" fontId="27" fillId="0" borderId="0" xfId="0" applyNumberFormat="1" applyFont="1" applyFill="1" applyAlignment="1">
      <alignment wrapText="1"/>
    </xf>
    <xf numFmtId="0" fontId="26" fillId="0" borderId="0" xfId="0" applyFont="1" applyFill="1"/>
    <xf numFmtId="0" fontId="27" fillId="0" borderId="0" xfId="0" applyFont="1" applyFill="1"/>
    <xf numFmtId="0" fontId="8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0" fontId="10" fillId="2" borderId="2" xfId="0" applyFont="1" applyFill="1" applyBorder="1" applyAlignment="1">
      <alignment horizontal="justify" wrapText="1" shrinkToFit="1"/>
    </xf>
    <xf numFmtId="4" fontId="17" fillId="2" borderId="2" xfId="0" applyNumberFormat="1" applyFont="1" applyFill="1" applyBorder="1" applyAlignment="1">
      <alignment wrapText="1"/>
    </xf>
    <xf numFmtId="4" fontId="18" fillId="0" borderId="3" xfId="0" applyNumberFormat="1" applyFont="1" applyFill="1" applyBorder="1" applyAlignment="1">
      <alignment wrapText="1"/>
    </xf>
    <xf numFmtId="4" fontId="11" fillId="0" borderId="3" xfId="0" applyNumberFormat="1" applyFont="1" applyFill="1" applyBorder="1" applyAlignment="1">
      <alignment wrapText="1"/>
    </xf>
    <xf numFmtId="0" fontId="25" fillId="2" borderId="2" xfId="0" applyFont="1" applyFill="1" applyBorder="1" applyAlignment="1">
      <alignment horizontal="justify" wrapText="1" shrinkToFit="1"/>
    </xf>
    <xf numFmtId="0" fontId="11" fillId="0" borderId="2" xfId="0" applyFont="1" applyFill="1" applyBorder="1" applyAlignment="1">
      <alignment wrapText="1" shrinkToFit="1"/>
    </xf>
    <xf numFmtId="4" fontId="9" fillId="0" borderId="0" xfId="0" applyNumberFormat="1" applyFont="1" applyFill="1" applyBorder="1"/>
    <xf numFmtId="166" fontId="9" fillId="0" borderId="0" xfId="0" applyNumberFormat="1" applyFont="1"/>
    <xf numFmtId="0" fontId="9" fillId="2" borderId="2" xfId="24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0" fontId="11" fillId="2" borderId="2" xfId="36" applyFont="1" applyFill="1" applyBorder="1" applyAlignment="1">
      <alignment horizontal="left"/>
    </xf>
    <xf numFmtId="0" fontId="14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/>
    <xf numFmtId="0" fontId="10" fillId="0" borderId="2" xfId="0" applyFont="1" applyFill="1" applyBorder="1"/>
    <xf numFmtId="4" fontId="20" fillId="0" borderId="2" xfId="0" applyNumberFormat="1" applyFont="1" applyFill="1" applyBorder="1" applyAlignment="1">
      <alignment wrapText="1"/>
    </xf>
    <xf numFmtId="4" fontId="20" fillId="2" borderId="2" xfId="0" applyNumberFormat="1" applyFont="1" applyFill="1" applyBorder="1" applyAlignment="1">
      <alignment wrapText="1"/>
    </xf>
    <xf numFmtId="4" fontId="21" fillId="0" borderId="2" xfId="0" applyNumberFormat="1" applyFont="1" applyFill="1" applyBorder="1" applyAlignment="1">
      <alignment wrapText="1"/>
    </xf>
    <xf numFmtId="4" fontId="22" fillId="0" borderId="2" xfId="0" applyNumberFormat="1" applyFont="1" applyFill="1" applyBorder="1" applyAlignment="1">
      <alignment wrapText="1"/>
    </xf>
    <xf numFmtId="0" fontId="25" fillId="0" borderId="2" xfId="0" applyFont="1" applyFill="1" applyBorder="1"/>
    <xf numFmtId="3" fontId="10" fillId="0" borderId="2" xfId="0" applyNumberFormat="1" applyFont="1" applyFill="1" applyBorder="1"/>
    <xf numFmtId="0" fontId="8" fillId="0" borderId="2" xfId="0" applyFont="1" applyFill="1" applyBorder="1"/>
    <xf numFmtId="0" fontId="11" fillId="0" borderId="9" xfId="0" applyFont="1" applyFill="1" applyBorder="1"/>
    <xf numFmtId="0" fontId="11" fillId="2" borderId="2" xfId="0" applyFont="1" applyFill="1" applyBorder="1"/>
    <xf numFmtId="0" fontId="11" fillId="2" borderId="2" xfId="0" applyFont="1" applyFill="1" applyBorder="1" applyAlignment="1">
      <alignment horizontal="justify" wrapText="1" shrinkToFit="1"/>
    </xf>
    <xf numFmtId="4" fontId="21" fillId="2" borderId="2" xfId="0" applyNumberFormat="1" applyFont="1" applyFill="1" applyBorder="1" applyAlignment="1">
      <alignment wrapText="1"/>
    </xf>
    <xf numFmtId="4" fontId="24" fillId="0" borderId="0" xfId="0" applyNumberFormat="1" applyFont="1" applyFill="1" applyBorder="1"/>
    <xf numFmtId="4" fontId="8" fillId="0" borderId="0" xfId="0" applyNumberFormat="1" applyFont="1"/>
    <xf numFmtId="4" fontId="9" fillId="0" borderId="0" xfId="0" applyNumberFormat="1" applyFont="1"/>
    <xf numFmtId="4" fontId="13" fillId="0" borderId="0" xfId="0" applyNumberFormat="1" applyFont="1" applyFill="1"/>
    <xf numFmtId="4" fontId="13" fillId="0" borderId="0" xfId="0" applyNumberFormat="1" applyFont="1"/>
    <xf numFmtId="4" fontId="24" fillId="0" borderId="0" xfId="0" applyNumberFormat="1" applyFont="1"/>
    <xf numFmtId="0" fontId="10" fillId="0" borderId="0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center" vertical="center"/>
    </xf>
  </cellXfs>
  <cellStyles count="150">
    <cellStyle name="Обычный" xfId="0" builtinId="0"/>
    <cellStyle name="Обычный 2" xfId="2" xr:uid="{00000000-0005-0000-0000-000001000000}"/>
    <cellStyle name="Обычный 2 10" xfId="1" xr:uid="{00000000-0005-0000-0000-000002000000}"/>
    <cellStyle name="Обычный 2 11" xfId="3" xr:uid="{00000000-0005-0000-0000-000003000000}"/>
    <cellStyle name="Обычный 2 12" xfId="4" xr:uid="{00000000-0005-0000-0000-000004000000}"/>
    <cellStyle name="Обычный 2 12 2" xfId="5" xr:uid="{00000000-0005-0000-0000-000005000000}"/>
    <cellStyle name="Обычный 2 13" xfId="6" xr:uid="{00000000-0005-0000-0000-000006000000}"/>
    <cellStyle name="Обычный 2 14" xfId="7" xr:uid="{00000000-0005-0000-0000-000007000000}"/>
    <cellStyle name="Обычный 2 14 2" xfId="8" xr:uid="{00000000-0005-0000-0000-000008000000}"/>
    <cellStyle name="Обычный 2 14 3" xfId="65" xr:uid="{00000000-0005-0000-0000-000009000000}"/>
    <cellStyle name="Обычный 2 15" xfId="9" xr:uid="{00000000-0005-0000-0000-00000A000000}"/>
    <cellStyle name="Обычный 2 15 2" xfId="10" xr:uid="{00000000-0005-0000-0000-00000B000000}"/>
    <cellStyle name="Обычный 2 15 2 2" xfId="66" xr:uid="{00000000-0005-0000-0000-00000C000000}"/>
    <cellStyle name="Обычный 2 16" xfId="11" xr:uid="{00000000-0005-0000-0000-00000D000000}"/>
    <cellStyle name="Обычный 2 17" xfId="12" xr:uid="{00000000-0005-0000-0000-00000E000000}"/>
    <cellStyle name="Обычный 2 17 2" xfId="13" xr:uid="{00000000-0005-0000-0000-00000F000000}"/>
    <cellStyle name="Обычный 2 17 3" xfId="67" xr:uid="{00000000-0005-0000-0000-000010000000}"/>
    <cellStyle name="Обычный 2 17 4" xfId="68" xr:uid="{00000000-0005-0000-0000-000011000000}"/>
    <cellStyle name="Обычный 2 17 5" xfId="69" xr:uid="{00000000-0005-0000-0000-000012000000}"/>
    <cellStyle name="Обычный 2 17 6" xfId="70" xr:uid="{00000000-0005-0000-0000-000013000000}"/>
    <cellStyle name="Обычный 2 18" xfId="14" xr:uid="{00000000-0005-0000-0000-000014000000}"/>
    <cellStyle name="Обычный 2 19" xfId="15" xr:uid="{00000000-0005-0000-0000-000015000000}"/>
    <cellStyle name="Обычный 2 19 2" xfId="16" xr:uid="{00000000-0005-0000-0000-000016000000}"/>
    <cellStyle name="Обычный 2 19 3" xfId="17" xr:uid="{00000000-0005-0000-0000-000017000000}"/>
    <cellStyle name="Обычный 2 19 4" xfId="71" xr:uid="{00000000-0005-0000-0000-000018000000}"/>
    <cellStyle name="Обычный 2 19 5" xfId="72" xr:uid="{00000000-0005-0000-0000-000019000000}"/>
    <cellStyle name="Обычный 2 19 6" xfId="73" xr:uid="{00000000-0005-0000-0000-00001A000000}"/>
    <cellStyle name="Обычный 2 19 7" xfId="74" xr:uid="{00000000-0005-0000-0000-00001B000000}"/>
    <cellStyle name="Обычный 2 2" xfId="18" xr:uid="{00000000-0005-0000-0000-00001C000000}"/>
    <cellStyle name="Обычный 2 2 2" xfId="75" xr:uid="{00000000-0005-0000-0000-00001D000000}"/>
    <cellStyle name="Обычный 2 20" xfId="19" xr:uid="{00000000-0005-0000-0000-00001E000000}"/>
    <cellStyle name="Обычный 2 21" xfId="20" xr:uid="{00000000-0005-0000-0000-00001F000000}"/>
    <cellStyle name="Обычный 2 22" xfId="21" xr:uid="{00000000-0005-0000-0000-000020000000}"/>
    <cellStyle name="Обычный 2 22 2" xfId="76" xr:uid="{00000000-0005-0000-0000-000021000000}"/>
    <cellStyle name="Обычный 2 22 3" xfId="77" xr:uid="{00000000-0005-0000-0000-000022000000}"/>
    <cellStyle name="Обычный 2 22 4" xfId="78" xr:uid="{00000000-0005-0000-0000-000023000000}"/>
    <cellStyle name="Обычный 2 22 5" xfId="79" xr:uid="{00000000-0005-0000-0000-000024000000}"/>
    <cellStyle name="Обычный 2 23" xfId="22" xr:uid="{00000000-0005-0000-0000-000025000000}"/>
    <cellStyle name="Обычный 2 23 2" xfId="80" xr:uid="{00000000-0005-0000-0000-000026000000}"/>
    <cellStyle name="Обычный 2 23 3" xfId="81" xr:uid="{00000000-0005-0000-0000-000027000000}"/>
    <cellStyle name="Обычный 2 23 4" xfId="82" xr:uid="{00000000-0005-0000-0000-000028000000}"/>
    <cellStyle name="Обычный 2 23 5" xfId="83" xr:uid="{00000000-0005-0000-0000-000029000000}"/>
    <cellStyle name="Обычный 2 24" xfId="23" xr:uid="{00000000-0005-0000-0000-00002A000000}"/>
    <cellStyle name="Обычный 2 24 2" xfId="84" xr:uid="{00000000-0005-0000-0000-00002B000000}"/>
    <cellStyle name="Обычный 2 24 3" xfId="85" xr:uid="{00000000-0005-0000-0000-00002C000000}"/>
    <cellStyle name="Обычный 2 24 4" xfId="63" xr:uid="{00000000-0005-0000-0000-00002D000000}"/>
    <cellStyle name="Обычный 2 25" xfId="60" xr:uid="{00000000-0005-0000-0000-00002E000000}"/>
    <cellStyle name="Обычный 2 25 2" xfId="86" xr:uid="{00000000-0005-0000-0000-00002F000000}"/>
    <cellStyle name="Обычный 2 26" xfId="87" xr:uid="{00000000-0005-0000-0000-000030000000}"/>
    <cellStyle name="Обычный 2 27" xfId="88" xr:uid="{00000000-0005-0000-0000-000031000000}"/>
    <cellStyle name="Обычный 2 28" xfId="89" xr:uid="{00000000-0005-0000-0000-000032000000}"/>
    <cellStyle name="Обычный 2 29" xfId="90" xr:uid="{00000000-0005-0000-0000-000033000000}"/>
    <cellStyle name="Обычный 2 3" xfId="24" xr:uid="{00000000-0005-0000-0000-000034000000}"/>
    <cellStyle name="Обычный 2 3 2" xfId="25" xr:uid="{00000000-0005-0000-0000-000035000000}"/>
    <cellStyle name="Обычный 2 30" xfId="91" xr:uid="{00000000-0005-0000-0000-000036000000}"/>
    <cellStyle name="Обычный 2 31" xfId="92" xr:uid="{00000000-0005-0000-0000-000037000000}"/>
    <cellStyle name="Обычный 2 32" xfId="146" xr:uid="{00000000-0005-0000-0000-000038000000}"/>
    <cellStyle name="Обычный 2 4" xfId="26" xr:uid="{00000000-0005-0000-0000-000039000000}"/>
    <cellStyle name="Обычный 2 4 2" xfId="27" xr:uid="{00000000-0005-0000-0000-00003A000000}"/>
    <cellStyle name="Обычный 2 5" xfId="28" xr:uid="{00000000-0005-0000-0000-00003B000000}"/>
    <cellStyle name="Обычный 2 5 2" xfId="29" xr:uid="{00000000-0005-0000-0000-00003C000000}"/>
    <cellStyle name="Обычный 2 6" xfId="30" xr:uid="{00000000-0005-0000-0000-00003D000000}"/>
    <cellStyle name="Обычный 2 6 2" xfId="31" xr:uid="{00000000-0005-0000-0000-00003E000000}"/>
    <cellStyle name="Обычный 2 7" xfId="32" xr:uid="{00000000-0005-0000-0000-00003F000000}"/>
    <cellStyle name="Обычный 2 7 2" xfId="93" xr:uid="{00000000-0005-0000-0000-000040000000}"/>
    <cellStyle name="Обычный 2 8" xfId="33" xr:uid="{00000000-0005-0000-0000-000041000000}"/>
    <cellStyle name="Обычный 2 9" xfId="34" xr:uid="{00000000-0005-0000-0000-000042000000}"/>
    <cellStyle name="Обычный 3" xfId="35" xr:uid="{00000000-0005-0000-0000-000043000000}"/>
    <cellStyle name="Обычный 3 10" xfId="148" xr:uid="{00000000-0005-0000-0000-000044000000}"/>
    <cellStyle name="Обычный 3 2" xfId="36" xr:uid="{00000000-0005-0000-0000-000045000000}"/>
    <cellStyle name="Обычный 3 2 2" xfId="37" xr:uid="{00000000-0005-0000-0000-000046000000}"/>
    <cellStyle name="Обычный 3 2 3" xfId="38" xr:uid="{00000000-0005-0000-0000-000047000000}"/>
    <cellStyle name="Обычный 3 2 4" xfId="39" xr:uid="{00000000-0005-0000-0000-000048000000}"/>
    <cellStyle name="Обычный 3 2 5" xfId="94" xr:uid="{00000000-0005-0000-0000-000049000000}"/>
    <cellStyle name="Обычный 3 2 6" xfId="95" xr:uid="{00000000-0005-0000-0000-00004A000000}"/>
    <cellStyle name="Обычный 3 2 7" xfId="96" xr:uid="{00000000-0005-0000-0000-00004B000000}"/>
    <cellStyle name="Обычный 3 2 8" xfId="97" xr:uid="{00000000-0005-0000-0000-00004C000000}"/>
    <cellStyle name="Обычный 3 2 9" xfId="149" xr:uid="{00000000-0005-0000-0000-00004D000000}"/>
    <cellStyle name="Обычный 3 3" xfId="40" xr:uid="{00000000-0005-0000-0000-00004E000000}"/>
    <cellStyle name="Обычный 3 3 2" xfId="98" xr:uid="{00000000-0005-0000-0000-00004F000000}"/>
    <cellStyle name="Обычный 3 3 3" xfId="99" xr:uid="{00000000-0005-0000-0000-000050000000}"/>
    <cellStyle name="Обычный 3 3 4" xfId="100" xr:uid="{00000000-0005-0000-0000-000051000000}"/>
    <cellStyle name="Обычный 3 3 5" xfId="101" xr:uid="{00000000-0005-0000-0000-000052000000}"/>
    <cellStyle name="Обычный 3 4" xfId="41" xr:uid="{00000000-0005-0000-0000-000053000000}"/>
    <cellStyle name="Обычный 3 4 2" xfId="102" xr:uid="{00000000-0005-0000-0000-000054000000}"/>
    <cellStyle name="Обычный 3 4 3" xfId="103" xr:uid="{00000000-0005-0000-0000-000055000000}"/>
    <cellStyle name="Обычный 3 4 4" xfId="104" xr:uid="{00000000-0005-0000-0000-000056000000}"/>
    <cellStyle name="Обычный 3 4 5" xfId="105" xr:uid="{00000000-0005-0000-0000-000057000000}"/>
    <cellStyle name="Обычный 3 5" xfId="42" xr:uid="{00000000-0005-0000-0000-000058000000}"/>
    <cellStyle name="Обычный 3 5 2" xfId="43" xr:uid="{00000000-0005-0000-0000-000059000000}"/>
    <cellStyle name="Обычный 3 5 2 2" xfId="62" xr:uid="{00000000-0005-0000-0000-00005A000000}"/>
    <cellStyle name="Обычный 3 5 3" xfId="106" xr:uid="{00000000-0005-0000-0000-00005B000000}"/>
    <cellStyle name="Обычный 3 5 4" xfId="107" xr:uid="{00000000-0005-0000-0000-00005C000000}"/>
    <cellStyle name="Обычный 3 5 5" xfId="108" xr:uid="{00000000-0005-0000-0000-00005D000000}"/>
    <cellStyle name="Обычный 3 6" xfId="109" xr:uid="{00000000-0005-0000-0000-00005E000000}"/>
    <cellStyle name="Обычный 3 7" xfId="110" xr:uid="{00000000-0005-0000-0000-00005F000000}"/>
    <cellStyle name="Обычный 3 8" xfId="111" xr:uid="{00000000-0005-0000-0000-000060000000}"/>
    <cellStyle name="Обычный 3 9" xfId="112" xr:uid="{00000000-0005-0000-0000-000061000000}"/>
    <cellStyle name="Обычный 4" xfId="44" xr:uid="{00000000-0005-0000-0000-000062000000}"/>
    <cellStyle name="Обычный 4 2" xfId="45" xr:uid="{00000000-0005-0000-0000-000063000000}"/>
    <cellStyle name="Обычный 4 2 2" xfId="113" xr:uid="{00000000-0005-0000-0000-000064000000}"/>
    <cellStyle name="Обычный 4 2 3" xfId="114" xr:uid="{00000000-0005-0000-0000-000065000000}"/>
    <cellStyle name="Обычный 4 2 4" xfId="115" xr:uid="{00000000-0005-0000-0000-000066000000}"/>
    <cellStyle name="Обычный 4 2 5" xfId="116" xr:uid="{00000000-0005-0000-0000-000067000000}"/>
    <cellStyle name="Обычный 4 3" xfId="117" xr:uid="{00000000-0005-0000-0000-000068000000}"/>
    <cellStyle name="Обычный 4 4" xfId="118" xr:uid="{00000000-0005-0000-0000-000069000000}"/>
    <cellStyle name="Обычный 4 5" xfId="119" xr:uid="{00000000-0005-0000-0000-00006A000000}"/>
    <cellStyle name="Обычный 4 6" xfId="120" xr:uid="{00000000-0005-0000-0000-00006B000000}"/>
    <cellStyle name="Обычный 5" xfId="46" xr:uid="{00000000-0005-0000-0000-00006C000000}"/>
    <cellStyle name="Обычный 5 2" xfId="121" xr:uid="{00000000-0005-0000-0000-00006D000000}"/>
    <cellStyle name="Обычный 5 3" xfId="122" xr:uid="{00000000-0005-0000-0000-00006E000000}"/>
    <cellStyle name="Обычный 5 4" xfId="123" xr:uid="{00000000-0005-0000-0000-00006F000000}"/>
    <cellStyle name="Обычный 5 5" xfId="124" xr:uid="{00000000-0005-0000-0000-000070000000}"/>
    <cellStyle name="Обычный 6" xfId="47" xr:uid="{00000000-0005-0000-0000-000071000000}"/>
    <cellStyle name="Обычный 6 2" xfId="125" xr:uid="{00000000-0005-0000-0000-000072000000}"/>
    <cellStyle name="Обычный 6 3" xfId="126" xr:uid="{00000000-0005-0000-0000-000073000000}"/>
    <cellStyle name="Обычный 6 4" xfId="127" xr:uid="{00000000-0005-0000-0000-000074000000}"/>
    <cellStyle name="Обычный 6 5" xfId="128" xr:uid="{00000000-0005-0000-0000-000075000000}"/>
    <cellStyle name="Обычный 7" xfId="48" xr:uid="{00000000-0005-0000-0000-000076000000}"/>
    <cellStyle name="Обычный 7 2" xfId="49" xr:uid="{00000000-0005-0000-0000-000077000000}"/>
    <cellStyle name="Обычный 7 3" xfId="50" xr:uid="{00000000-0005-0000-0000-000078000000}"/>
    <cellStyle name="Обычный 7 3 2" xfId="51" xr:uid="{00000000-0005-0000-0000-000079000000}"/>
    <cellStyle name="Обычный 7 3 3" xfId="61" xr:uid="{00000000-0005-0000-0000-00007A000000}"/>
    <cellStyle name="Обычный 7 4" xfId="52" xr:uid="{00000000-0005-0000-0000-00007B000000}"/>
    <cellStyle name="Обычный 7 5" xfId="129" xr:uid="{00000000-0005-0000-0000-00007C000000}"/>
    <cellStyle name="Обычный 7 6" xfId="130" xr:uid="{00000000-0005-0000-0000-00007D000000}"/>
    <cellStyle name="Обычный 7 7" xfId="131" xr:uid="{00000000-0005-0000-0000-00007E000000}"/>
    <cellStyle name="Обычный 7 8" xfId="132" xr:uid="{00000000-0005-0000-0000-00007F000000}"/>
    <cellStyle name="Обычный 8" xfId="53" xr:uid="{00000000-0005-0000-0000-000080000000}"/>
    <cellStyle name="Обычный 8 2" xfId="54" xr:uid="{00000000-0005-0000-0000-000081000000}"/>
    <cellStyle name="Обычный 8 2 2" xfId="55" xr:uid="{00000000-0005-0000-0000-000082000000}"/>
    <cellStyle name="Обычный 8 2 3" xfId="56" xr:uid="{00000000-0005-0000-0000-000083000000}"/>
    <cellStyle name="Обычный 8 2 4" xfId="133" xr:uid="{00000000-0005-0000-0000-000084000000}"/>
    <cellStyle name="Обычный 8 2 5" xfId="134" xr:uid="{00000000-0005-0000-0000-000085000000}"/>
    <cellStyle name="Обычный 8 2 6" xfId="135" xr:uid="{00000000-0005-0000-0000-000086000000}"/>
    <cellStyle name="Обычный 8 2 7" xfId="136" xr:uid="{00000000-0005-0000-0000-000087000000}"/>
    <cellStyle name="Обычный 8 3" xfId="57" xr:uid="{00000000-0005-0000-0000-000088000000}"/>
    <cellStyle name="Обычный 8 3 2" xfId="58" xr:uid="{00000000-0005-0000-0000-000089000000}"/>
    <cellStyle name="Обычный 8 3 2 2" xfId="64" xr:uid="{00000000-0005-0000-0000-00008A000000}"/>
    <cellStyle name="Обычный 8 4" xfId="137" xr:uid="{00000000-0005-0000-0000-00008B000000}"/>
    <cellStyle name="Обычный 8 5" xfId="138" xr:uid="{00000000-0005-0000-0000-00008C000000}"/>
    <cellStyle name="Обычный 8 6" xfId="139" xr:uid="{00000000-0005-0000-0000-00008D000000}"/>
    <cellStyle name="Обычный 8 7" xfId="140" xr:uid="{00000000-0005-0000-0000-00008E000000}"/>
    <cellStyle name="Обычный 9" xfId="147" xr:uid="{00000000-0005-0000-0000-00008F000000}"/>
    <cellStyle name="Финансовый 2" xfId="59" xr:uid="{00000000-0005-0000-0000-000090000000}"/>
    <cellStyle name="Финансовый 2 2" xfId="141" xr:uid="{00000000-0005-0000-0000-000091000000}"/>
    <cellStyle name="Финансовый 2 3" xfId="142" xr:uid="{00000000-0005-0000-0000-000092000000}"/>
    <cellStyle name="Финансовый 2 4" xfId="143" xr:uid="{00000000-0005-0000-0000-000093000000}"/>
    <cellStyle name="Финансовый 2 5" xfId="144" xr:uid="{00000000-0005-0000-0000-000094000000}"/>
    <cellStyle name="Финансовый 2 6" xfId="145" xr:uid="{00000000-0005-0000-0000-00009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105"/>
  <sheetViews>
    <sheetView tabSelected="1" topLeftCell="A64" zoomScale="90" zoomScaleNormal="100" workbookViewId="0">
      <selection activeCell="B12" sqref="B12"/>
    </sheetView>
  </sheetViews>
  <sheetFormatPr defaultRowHeight="12.75" x14ac:dyDescent="0.2"/>
  <cols>
    <col min="1" max="1" width="28.7109375" style="5" customWidth="1"/>
    <col min="2" max="2" width="58" style="5" customWidth="1"/>
    <col min="3" max="3" width="15.42578125" style="4" customWidth="1"/>
    <col min="4" max="4" width="15.28515625" style="4" customWidth="1"/>
    <col min="5" max="5" width="14.42578125" style="4" customWidth="1"/>
    <col min="6" max="6" width="0.28515625" style="4" hidden="1" customWidth="1"/>
    <col min="7" max="7" width="21.28515625" style="69" hidden="1" customWidth="1"/>
    <col min="8" max="8" width="21.28515625" style="70" hidden="1" customWidth="1"/>
    <col min="9" max="9" width="12.42578125" style="4" customWidth="1"/>
    <col min="10" max="10" width="22" style="4" customWidth="1"/>
    <col min="11" max="12" width="9.140625" style="4"/>
    <col min="13" max="13" width="12.85546875" style="5" bestFit="1" customWidth="1"/>
    <col min="14" max="255" width="9.140625" style="5"/>
    <col min="256" max="256" width="28.7109375" style="5" customWidth="1"/>
    <col min="257" max="257" width="58" style="5" customWidth="1"/>
    <col min="258" max="258" width="15.42578125" style="5" customWidth="1"/>
    <col min="259" max="259" width="15.28515625" style="5" customWidth="1"/>
    <col min="260" max="260" width="14.42578125" style="5" customWidth="1"/>
    <col min="261" max="263" width="0" style="5" hidden="1" customWidth="1"/>
    <col min="264" max="264" width="10.5703125" style="5" customWidth="1"/>
    <col min="265" max="265" width="12.42578125" style="5" customWidth="1"/>
    <col min="266" max="266" width="22" style="5" customWidth="1"/>
    <col min="267" max="511" width="9.140625" style="5"/>
    <col min="512" max="512" width="28.7109375" style="5" customWidth="1"/>
    <col min="513" max="513" width="58" style="5" customWidth="1"/>
    <col min="514" max="514" width="15.42578125" style="5" customWidth="1"/>
    <col min="515" max="515" width="15.28515625" style="5" customWidth="1"/>
    <col min="516" max="516" width="14.42578125" style="5" customWidth="1"/>
    <col min="517" max="519" width="0" style="5" hidden="1" customWidth="1"/>
    <col min="520" max="520" width="10.5703125" style="5" customWidth="1"/>
    <col min="521" max="521" width="12.42578125" style="5" customWidth="1"/>
    <col min="522" max="522" width="22" style="5" customWidth="1"/>
    <col min="523" max="767" width="9.140625" style="5"/>
    <col min="768" max="768" width="28.7109375" style="5" customWidth="1"/>
    <col min="769" max="769" width="58" style="5" customWidth="1"/>
    <col min="770" max="770" width="15.42578125" style="5" customWidth="1"/>
    <col min="771" max="771" width="15.28515625" style="5" customWidth="1"/>
    <col min="772" max="772" width="14.42578125" style="5" customWidth="1"/>
    <col min="773" max="775" width="0" style="5" hidden="1" customWidth="1"/>
    <col min="776" max="776" width="10.5703125" style="5" customWidth="1"/>
    <col min="777" max="777" width="12.42578125" style="5" customWidth="1"/>
    <col min="778" max="778" width="22" style="5" customWidth="1"/>
    <col min="779" max="1023" width="9.140625" style="5"/>
    <col min="1024" max="1024" width="28.7109375" style="5" customWidth="1"/>
    <col min="1025" max="1025" width="58" style="5" customWidth="1"/>
    <col min="1026" max="1026" width="15.42578125" style="5" customWidth="1"/>
    <col min="1027" max="1027" width="15.28515625" style="5" customWidth="1"/>
    <col min="1028" max="1028" width="14.42578125" style="5" customWidth="1"/>
    <col min="1029" max="1031" width="0" style="5" hidden="1" customWidth="1"/>
    <col min="1032" max="1032" width="10.5703125" style="5" customWidth="1"/>
    <col min="1033" max="1033" width="12.42578125" style="5" customWidth="1"/>
    <col min="1034" max="1034" width="22" style="5" customWidth="1"/>
    <col min="1035" max="1279" width="9.140625" style="5"/>
    <col min="1280" max="1280" width="28.7109375" style="5" customWidth="1"/>
    <col min="1281" max="1281" width="58" style="5" customWidth="1"/>
    <col min="1282" max="1282" width="15.42578125" style="5" customWidth="1"/>
    <col min="1283" max="1283" width="15.28515625" style="5" customWidth="1"/>
    <col min="1284" max="1284" width="14.42578125" style="5" customWidth="1"/>
    <col min="1285" max="1287" width="0" style="5" hidden="1" customWidth="1"/>
    <col min="1288" max="1288" width="10.5703125" style="5" customWidth="1"/>
    <col min="1289" max="1289" width="12.42578125" style="5" customWidth="1"/>
    <col min="1290" max="1290" width="22" style="5" customWidth="1"/>
    <col min="1291" max="1535" width="9.140625" style="5"/>
    <col min="1536" max="1536" width="28.7109375" style="5" customWidth="1"/>
    <col min="1537" max="1537" width="58" style="5" customWidth="1"/>
    <col min="1538" max="1538" width="15.42578125" style="5" customWidth="1"/>
    <col min="1539" max="1539" width="15.28515625" style="5" customWidth="1"/>
    <col min="1540" max="1540" width="14.42578125" style="5" customWidth="1"/>
    <col min="1541" max="1543" width="0" style="5" hidden="1" customWidth="1"/>
    <col min="1544" max="1544" width="10.5703125" style="5" customWidth="1"/>
    <col min="1545" max="1545" width="12.42578125" style="5" customWidth="1"/>
    <col min="1546" max="1546" width="22" style="5" customWidth="1"/>
    <col min="1547" max="1791" width="9.140625" style="5"/>
    <col min="1792" max="1792" width="28.7109375" style="5" customWidth="1"/>
    <col min="1793" max="1793" width="58" style="5" customWidth="1"/>
    <col min="1794" max="1794" width="15.42578125" style="5" customWidth="1"/>
    <col min="1795" max="1795" width="15.28515625" style="5" customWidth="1"/>
    <col min="1796" max="1796" width="14.42578125" style="5" customWidth="1"/>
    <col min="1797" max="1799" width="0" style="5" hidden="1" customWidth="1"/>
    <col min="1800" max="1800" width="10.5703125" style="5" customWidth="1"/>
    <col min="1801" max="1801" width="12.42578125" style="5" customWidth="1"/>
    <col min="1802" max="1802" width="22" style="5" customWidth="1"/>
    <col min="1803" max="2047" width="9.140625" style="5"/>
    <col min="2048" max="2048" width="28.7109375" style="5" customWidth="1"/>
    <col min="2049" max="2049" width="58" style="5" customWidth="1"/>
    <col min="2050" max="2050" width="15.42578125" style="5" customWidth="1"/>
    <col min="2051" max="2051" width="15.28515625" style="5" customWidth="1"/>
    <col min="2052" max="2052" width="14.42578125" style="5" customWidth="1"/>
    <col min="2053" max="2055" width="0" style="5" hidden="1" customWidth="1"/>
    <col min="2056" max="2056" width="10.5703125" style="5" customWidth="1"/>
    <col min="2057" max="2057" width="12.42578125" style="5" customWidth="1"/>
    <col min="2058" max="2058" width="22" style="5" customWidth="1"/>
    <col min="2059" max="2303" width="9.140625" style="5"/>
    <col min="2304" max="2304" width="28.7109375" style="5" customWidth="1"/>
    <col min="2305" max="2305" width="58" style="5" customWidth="1"/>
    <col min="2306" max="2306" width="15.42578125" style="5" customWidth="1"/>
    <col min="2307" max="2307" width="15.28515625" style="5" customWidth="1"/>
    <col min="2308" max="2308" width="14.42578125" style="5" customWidth="1"/>
    <col min="2309" max="2311" width="0" style="5" hidden="1" customWidth="1"/>
    <col min="2312" max="2312" width="10.5703125" style="5" customWidth="1"/>
    <col min="2313" max="2313" width="12.42578125" style="5" customWidth="1"/>
    <col min="2314" max="2314" width="22" style="5" customWidth="1"/>
    <col min="2315" max="2559" width="9.140625" style="5"/>
    <col min="2560" max="2560" width="28.7109375" style="5" customWidth="1"/>
    <col min="2561" max="2561" width="58" style="5" customWidth="1"/>
    <col min="2562" max="2562" width="15.42578125" style="5" customWidth="1"/>
    <col min="2563" max="2563" width="15.28515625" style="5" customWidth="1"/>
    <col min="2564" max="2564" width="14.42578125" style="5" customWidth="1"/>
    <col min="2565" max="2567" width="0" style="5" hidden="1" customWidth="1"/>
    <col min="2568" max="2568" width="10.5703125" style="5" customWidth="1"/>
    <col min="2569" max="2569" width="12.42578125" style="5" customWidth="1"/>
    <col min="2570" max="2570" width="22" style="5" customWidth="1"/>
    <col min="2571" max="2815" width="9.140625" style="5"/>
    <col min="2816" max="2816" width="28.7109375" style="5" customWidth="1"/>
    <col min="2817" max="2817" width="58" style="5" customWidth="1"/>
    <col min="2818" max="2818" width="15.42578125" style="5" customWidth="1"/>
    <col min="2819" max="2819" width="15.28515625" style="5" customWidth="1"/>
    <col min="2820" max="2820" width="14.42578125" style="5" customWidth="1"/>
    <col min="2821" max="2823" width="0" style="5" hidden="1" customWidth="1"/>
    <col min="2824" max="2824" width="10.5703125" style="5" customWidth="1"/>
    <col min="2825" max="2825" width="12.42578125" style="5" customWidth="1"/>
    <col min="2826" max="2826" width="22" style="5" customWidth="1"/>
    <col min="2827" max="3071" width="9.140625" style="5"/>
    <col min="3072" max="3072" width="28.7109375" style="5" customWidth="1"/>
    <col min="3073" max="3073" width="58" style="5" customWidth="1"/>
    <col min="3074" max="3074" width="15.42578125" style="5" customWidth="1"/>
    <col min="3075" max="3075" width="15.28515625" style="5" customWidth="1"/>
    <col min="3076" max="3076" width="14.42578125" style="5" customWidth="1"/>
    <col min="3077" max="3079" width="0" style="5" hidden="1" customWidth="1"/>
    <col min="3080" max="3080" width="10.5703125" style="5" customWidth="1"/>
    <col min="3081" max="3081" width="12.42578125" style="5" customWidth="1"/>
    <col min="3082" max="3082" width="22" style="5" customWidth="1"/>
    <col min="3083" max="3327" width="9.140625" style="5"/>
    <col min="3328" max="3328" width="28.7109375" style="5" customWidth="1"/>
    <col min="3329" max="3329" width="58" style="5" customWidth="1"/>
    <col min="3330" max="3330" width="15.42578125" style="5" customWidth="1"/>
    <col min="3331" max="3331" width="15.28515625" style="5" customWidth="1"/>
    <col min="3332" max="3332" width="14.42578125" style="5" customWidth="1"/>
    <col min="3333" max="3335" width="0" style="5" hidden="1" customWidth="1"/>
    <col min="3336" max="3336" width="10.5703125" style="5" customWidth="1"/>
    <col min="3337" max="3337" width="12.42578125" style="5" customWidth="1"/>
    <col min="3338" max="3338" width="22" style="5" customWidth="1"/>
    <col min="3339" max="3583" width="9.140625" style="5"/>
    <col min="3584" max="3584" width="28.7109375" style="5" customWidth="1"/>
    <col min="3585" max="3585" width="58" style="5" customWidth="1"/>
    <col min="3586" max="3586" width="15.42578125" style="5" customWidth="1"/>
    <col min="3587" max="3587" width="15.28515625" style="5" customWidth="1"/>
    <col min="3588" max="3588" width="14.42578125" style="5" customWidth="1"/>
    <col min="3589" max="3591" width="0" style="5" hidden="1" customWidth="1"/>
    <col min="3592" max="3592" width="10.5703125" style="5" customWidth="1"/>
    <col min="3593" max="3593" width="12.42578125" style="5" customWidth="1"/>
    <col min="3594" max="3594" width="22" style="5" customWidth="1"/>
    <col min="3595" max="3839" width="9.140625" style="5"/>
    <col min="3840" max="3840" width="28.7109375" style="5" customWidth="1"/>
    <col min="3841" max="3841" width="58" style="5" customWidth="1"/>
    <col min="3842" max="3842" width="15.42578125" style="5" customWidth="1"/>
    <col min="3843" max="3843" width="15.28515625" style="5" customWidth="1"/>
    <col min="3844" max="3844" width="14.42578125" style="5" customWidth="1"/>
    <col min="3845" max="3847" width="0" style="5" hidden="1" customWidth="1"/>
    <col min="3848" max="3848" width="10.5703125" style="5" customWidth="1"/>
    <col min="3849" max="3849" width="12.42578125" style="5" customWidth="1"/>
    <col min="3850" max="3850" width="22" style="5" customWidth="1"/>
    <col min="3851" max="4095" width="9.140625" style="5"/>
    <col min="4096" max="4096" width="28.7109375" style="5" customWidth="1"/>
    <col min="4097" max="4097" width="58" style="5" customWidth="1"/>
    <col min="4098" max="4098" width="15.42578125" style="5" customWidth="1"/>
    <col min="4099" max="4099" width="15.28515625" style="5" customWidth="1"/>
    <col min="4100" max="4100" width="14.42578125" style="5" customWidth="1"/>
    <col min="4101" max="4103" width="0" style="5" hidden="1" customWidth="1"/>
    <col min="4104" max="4104" width="10.5703125" style="5" customWidth="1"/>
    <col min="4105" max="4105" width="12.42578125" style="5" customWidth="1"/>
    <col min="4106" max="4106" width="22" style="5" customWidth="1"/>
    <col min="4107" max="4351" width="9.140625" style="5"/>
    <col min="4352" max="4352" width="28.7109375" style="5" customWidth="1"/>
    <col min="4353" max="4353" width="58" style="5" customWidth="1"/>
    <col min="4354" max="4354" width="15.42578125" style="5" customWidth="1"/>
    <col min="4355" max="4355" width="15.28515625" style="5" customWidth="1"/>
    <col min="4356" max="4356" width="14.42578125" style="5" customWidth="1"/>
    <col min="4357" max="4359" width="0" style="5" hidden="1" customWidth="1"/>
    <col min="4360" max="4360" width="10.5703125" style="5" customWidth="1"/>
    <col min="4361" max="4361" width="12.42578125" style="5" customWidth="1"/>
    <col min="4362" max="4362" width="22" style="5" customWidth="1"/>
    <col min="4363" max="4607" width="9.140625" style="5"/>
    <col min="4608" max="4608" width="28.7109375" style="5" customWidth="1"/>
    <col min="4609" max="4609" width="58" style="5" customWidth="1"/>
    <col min="4610" max="4610" width="15.42578125" style="5" customWidth="1"/>
    <col min="4611" max="4611" width="15.28515625" style="5" customWidth="1"/>
    <col min="4612" max="4612" width="14.42578125" style="5" customWidth="1"/>
    <col min="4613" max="4615" width="0" style="5" hidden="1" customWidth="1"/>
    <col min="4616" max="4616" width="10.5703125" style="5" customWidth="1"/>
    <col min="4617" max="4617" width="12.42578125" style="5" customWidth="1"/>
    <col min="4618" max="4618" width="22" style="5" customWidth="1"/>
    <col min="4619" max="4863" width="9.140625" style="5"/>
    <col min="4864" max="4864" width="28.7109375" style="5" customWidth="1"/>
    <col min="4865" max="4865" width="58" style="5" customWidth="1"/>
    <col min="4866" max="4866" width="15.42578125" style="5" customWidth="1"/>
    <col min="4867" max="4867" width="15.28515625" style="5" customWidth="1"/>
    <col min="4868" max="4868" width="14.42578125" style="5" customWidth="1"/>
    <col min="4869" max="4871" width="0" style="5" hidden="1" customWidth="1"/>
    <col min="4872" max="4872" width="10.5703125" style="5" customWidth="1"/>
    <col min="4873" max="4873" width="12.42578125" style="5" customWidth="1"/>
    <col min="4874" max="4874" width="22" style="5" customWidth="1"/>
    <col min="4875" max="5119" width="9.140625" style="5"/>
    <col min="5120" max="5120" width="28.7109375" style="5" customWidth="1"/>
    <col min="5121" max="5121" width="58" style="5" customWidth="1"/>
    <col min="5122" max="5122" width="15.42578125" style="5" customWidth="1"/>
    <col min="5123" max="5123" width="15.28515625" style="5" customWidth="1"/>
    <col min="5124" max="5124" width="14.42578125" style="5" customWidth="1"/>
    <col min="5125" max="5127" width="0" style="5" hidden="1" customWidth="1"/>
    <col min="5128" max="5128" width="10.5703125" style="5" customWidth="1"/>
    <col min="5129" max="5129" width="12.42578125" style="5" customWidth="1"/>
    <col min="5130" max="5130" width="22" style="5" customWidth="1"/>
    <col min="5131" max="5375" width="9.140625" style="5"/>
    <col min="5376" max="5376" width="28.7109375" style="5" customWidth="1"/>
    <col min="5377" max="5377" width="58" style="5" customWidth="1"/>
    <col min="5378" max="5378" width="15.42578125" style="5" customWidth="1"/>
    <col min="5379" max="5379" width="15.28515625" style="5" customWidth="1"/>
    <col min="5380" max="5380" width="14.42578125" style="5" customWidth="1"/>
    <col min="5381" max="5383" width="0" style="5" hidden="1" customWidth="1"/>
    <col min="5384" max="5384" width="10.5703125" style="5" customWidth="1"/>
    <col min="5385" max="5385" width="12.42578125" style="5" customWidth="1"/>
    <col min="5386" max="5386" width="22" style="5" customWidth="1"/>
    <col min="5387" max="5631" width="9.140625" style="5"/>
    <col min="5632" max="5632" width="28.7109375" style="5" customWidth="1"/>
    <col min="5633" max="5633" width="58" style="5" customWidth="1"/>
    <col min="5634" max="5634" width="15.42578125" style="5" customWidth="1"/>
    <col min="5635" max="5635" width="15.28515625" style="5" customWidth="1"/>
    <col min="5636" max="5636" width="14.42578125" style="5" customWidth="1"/>
    <col min="5637" max="5639" width="0" style="5" hidden="1" customWidth="1"/>
    <col min="5640" max="5640" width="10.5703125" style="5" customWidth="1"/>
    <col min="5641" max="5641" width="12.42578125" style="5" customWidth="1"/>
    <col min="5642" max="5642" width="22" style="5" customWidth="1"/>
    <col min="5643" max="5887" width="9.140625" style="5"/>
    <col min="5888" max="5888" width="28.7109375" style="5" customWidth="1"/>
    <col min="5889" max="5889" width="58" style="5" customWidth="1"/>
    <col min="5890" max="5890" width="15.42578125" style="5" customWidth="1"/>
    <col min="5891" max="5891" width="15.28515625" style="5" customWidth="1"/>
    <col min="5892" max="5892" width="14.42578125" style="5" customWidth="1"/>
    <col min="5893" max="5895" width="0" style="5" hidden="1" customWidth="1"/>
    <col min="5896" max="5896" width="10.5703125" style="5" customWidth="1"/>
    <col min="5897" max="5897" width="12.42578125" style="5" customWidth="1"/>
    <col min="5898" max="5898" width="22" style="5" customWidth="1"/>
    <col min="5899" max="6143" width="9.140625" style="5"/>
    <col min="6144" max="6144" width="28.7109375" style="5" customWidth="1"/>
    <col min="6145" max="6145" width="58" style="5" customWidth="1"/>
    <col min="6146" max="6146" width="15.42578125" style="5" customWidth="1"/>
    <col min="6147" max="6147" width="15.28515625" style="5" customWidth="1"/>
    <col min="6148" max="6148" width="14.42578125" style="5" customWidth="1"/>
    <col min="6149" max="6151" width="0" style="5" hidden="1" customWidth="1"/>
    <col min="6152" max="6152" width="10.5703125" style="5" customWidth="1"/>
    <col min="6153" max="6153" width="12.42578125" style="5" customWidth="1"/>
    <col min="6154" max="6154" width="22" style="5" customWidth="1"/>
    <col min="6155" max="6399" width="9.140625" style="5"/>
    <col min="6400" max="6400" width="28.7109375" style="5" customWidth="1"/>
    <col min="6401" max="6401" width="58" style="5" customWidth="1"/>
    <col min="6402" max="6402" width="15.42578125" style="5" customWidth="1"/>
    <col min="6403" max="6403" width="15.28515625" style="5" customWidth="1"/>
    <col min="6404" max="6404" width="14.42578125" style="5" customWidth="1"/>
    <col min="6405" max="6407" width="0" style="5" hidden="1" customWidth="1"/>
    <col min="6408" max="6408" width="10.5703125" style="5" customWidth="1"/>
    <col min="6409" max="6409" width="12.42578125" style="5" customWidth="1"/>
    <col min="6410" max="6410" width="22" style="5" customWidth="1"/>
    <col min="6411" max="6655" width="9.140625" style="5"/>
    <col min="6656" max="6656" width="28.7109375" style="5" customWidth="1"/>
    <col min="6657" max="6657" width="58" style="5" customWidth="1"/>
    <col min="6658" max="6658" width="15.42578125" style="5" customWidth="1"/>
    <col min="6659" max="6659" width="15.28515625" style="5" customWidth="1"/>
    <col min="6660" max="6660" width="14.42578125" style="5" customWidth="1"/>
    <col min="6661" max="6663" width="0" style="5" hidden="1" customWidth="1"/>
    <col min="6664" max="6664" width="10.5703125" style="5" customWidth="1"/>
    <col min="6665" max="6665" width="12.42578125" style="5" customWidth="1"/>
    <col min="6666" max="6666" width="22" style="5" customWidth="1"/>
    <col min="6667" max="6911" width="9.140625" style="5"/>
    <col min="6912" max="6912" width="28.7109375" style="5" customWidth="1"/>
    <col min="6913" max="6913" width="58" style="5" customWidth="1"/>
    <col min="6914" max="6914" width="15.42578125" style="5" customWidth="1"/>
    <col min="6915" max="6915" width="15.28515625" style="5" customWidth="1"/>
    <col min="6916" max="6916" width="14.42578125" style="5" customWidth="1"/>
    <col min="6917" max="6919" width="0" style="5" hidden="1" customWidth="1"/>
    <col min="6920" max="6920" width="10.5703125" style="5" customWidth="1"/>
    <col min="6921" max="6921" width="12.42578125" style="5" customWidth="1"/>
    <col min="6922" max="6922" width="22" style="5" customWidth="1"/>
    <col min="6923" max="7167" width="9.140625" style="5"/>
    <col min="7168" max="7168" width="28.7109375" style="5" customWidth="1"/>
    <col min="7169" max="7169" width="58" style="5" customWidth="1"/>
    <col min="7170" max="7170" width="15.42578125" style="5" customWidth="1"/>
    <col min="7171" max="7171" width="15.28515625" style="5" customWidth="1"/>
    <col min="7172" max="7172" width="14.42578125" style="5" customWidth="1"/>
    <col min="7173" max="7175" width="0" style="5" hidden="1" customWidth="1"/>
    <col min="7176" max="7176" width="10.5703125" style="5" customWidth="1"/>
    <col min="7177" max="7177" width="12.42578125" style="5" customWidth="1"/>
    <col min="7178" max="7178" width="22" style="5" customWidth="1"/>
    <col min="7179" max="7423" width="9.140625" style="5"/>
    <col min="7424" max="7424" width="28.7109375" style="5" customWidth="1"/>
    <col min="7425" max="7425" width="58" style="5" customWidth="1"/>
    <col min="7426" max="7426" width="15.42578125" style="5" customWidth="1"/>
    <col min="7427" max="7427" width="15.28515625" style="5" customWidth="1"/>
    <col min="7428" max="7428" width="14.42578125" style="5" customWidth="1"/>
    <col min="7429" max="7431" width="0" style="5" hidden="1" customWidth="1"/>
    <col min="7432" max="7432" width="10.5703125" style="5" customWidth="1"/>
    <col min="7433" max="7433" width="12.42578125" style="5" customWidth="1"/>
    <col min="7434" max="7434" width="22" style="5" customWidth="1"/>
    <col min="7435" max="7679" width="9.140625" style="5"/>
    <col min="7680" max="7680" width="28.7109375" style="5" customWidth="1"/>
    <col min="7681" max="7681" width="58" style="5" customWidth="1"/>
    <col min="7682" max="7682" width="15.42578125" style="5" customWidth="1"/>
    <col min="7683" max="7683" width="15.28515625" style="5" customWidth="1"/>
    <col min="7684" max="7684" width="14.42578125" style="5" customWidth="1"/>
    <col min="7685" max="7687" width="0" style="5" hidden="1" customWidth="1"/>
    <col min="7688" max="7688" width="10.5703125" style="5" customWidth="1"/>
    <col min="7689" max="7689" width="12.42578125" style="5" customWidth="1"/>
    <col min="7690" max="7690" width="22" style="5" customWidth="1"/>
    <col min="7691" max="7935" width="9.140625" style="5"/>
    <col min="7936" max="7936" width="28.7109375" style="5" customWidth="1"/>
    <col min="7937" max="7937" width="58" style="5" customWidth="1"/>
    <col min="7938" max="7938" width="15.42578125" style="5" customWidth="1"/>
    <col min="7939" max="7939" width="15.28515625" style="5" customWidth="1"/>
    <col min="7940" max="7940" width="14.42578125" style="5" customWidth="1"/>
    <col min="7941" max="7943" width="0" style="5" hidden="1" customWidth="1"/>
    <col min="7944" max="7944" width="10.5703125" style="5" customWidth="1"/>
    <col min="7945" max="7945" width="12.42578125" style="5" customWidth="1"/>
    <col min="7946" max="7946" width="22" style="5" customWidth="1"/>
    <col min="7947" max="8191" width="9.140625" style="5"/>
    <col min="8192" max="8192" width="28.7109375" style="5" customWidth="1"/>
    <col min="8193" max="8193" width="58" style="5" customWidth="1"/>
    <col min="8194" max="8194" width="15.42578125" style="5" customWidth="1"/>
    <col min="8195" max="8195" width="15.28515625" style="5" customWidth="1"/>
    <col min="8196" max="8196" width="14.42578125" style="5" customWidth="1"/>
    <col min="8197" max="8199" width="0" style="5" hidden="1" customWidth="1"/>
    <col min="8200" max="8200" width="10.5703125" style="5" customWidth="1"/>
    <col min="8201" max="8201" width="12.42578125" style="5" customWidth="1"/>
    <col min="8202" max="8202" width="22" style="5" customWidth="1"/>
    <col min="8203" max="8447" width="9.140625" style="5"/>
    <col min="8448" max="8448" width="28.7109375" style="5" customWidth="1"/>
    <col min="8449" max="8449" width="58" style="5" customWidth="1"/>
    <col min="8450" max="8450" width="15.42578125" style="5" customWidth="1"/>
    <col min="8451" max="8451" width="15.28515625" style="5" customWidth="1"/>
    <col min="8452" max="8452" width="14.42578125" style="5" customWidth="1"/>
    <col min="8453" max="8455" width="0" style="5" hidden="1" customWidth="1"/>
    <col min="8456" max="8456" width="10.5703125" style="5" customWidth="1"/>
    <col min="8457" max="8457" width="12.42578125" style="5" customWidth="1"/>
    <col min="8458" max="8458" width="22" style="5" customWidth="1"/>
    <col min="8459" max="8703" width="9.140625" style="5"/>
    <col min="8704" max="8704" width="28.7109375" style="5" customWidth="1"/>
    <col min="8705" max="8705" width="58" style="5" customWidth="1"/>
    <col min="8706" max="8706" width="15.42578125" style="5" customWidth="1"/>
    <col min="8707" max="8707" width="15.28515625" style="5" customWidth="1"/>
    <col min="8708" max="8708" width="14.42578125" style="5" customWidth="1"/>
    <col min="8709" max="8711" width="0" style="5" hidden="1" customWidth="1"/>
    <col min="8712" max="8712" width="10.5703125" style="5" customWidth="1"/>
    <col min="8713" max="8713" width="12.42578125" style="5" customWidth="1"/>
    <col min="8714" max="8714" width="22" style="5" customWidth="1"/>
    <col min="8715" max="8959" width="9.140625" style="5"/>
    <col min="8960" max="8960" width="28.7109375" style="5" customWidth="1"/>
    <col min="8961" max="8961" width="58" style="5" customWidth="1"/>
    <col min="8962" max="8962" width="15.42578125" style="5" customWidth="1"/>
    <col min="8963" max="8963" width="15.28515625" style="5" customWidth="1"/>
    <col min="8964" max="8964" width="14.42578125" style="5" customWidth="1"/>
    <col min="8965" max="8967" width="0" style="5" hidden="1" customWidth="1"/>
    <col min="8968" max="8968" width="10.5703125" style="5" customWidth="1"/>
    <col min="8969" max="8969" width="12.42578125" style="5" customWidth="1"/>
    <col min="8970" max="8970" width="22" style="5" customWidth="1"/>
    <col min="8971" max="9215" width="9.140625" style="5"/>
    <col min="9216" max="9216" width="28.7109375" style="5" customWidth="1"/>
    <col min="9217" max="9217" width="58" style="5" customWidth="1"/>
    <col min="9218" max="9218" width="15.42578125" style="5" customWidth="1"/>
    <col min="9219" max="9219" width="15.28515625" style="5" customWidth="1"/>
    <col min="9220" max="9220" width="14.42578125" style="5" customWidth="1"/>
    <col min="9221" max="9223" width="0" style="5" hidden="1" customWidth="1"/>
    <col min="9224" max="9224" width="10.5703125" style="5" customWidth="1"/>
    <col min="9225" max="9225" width="12.42578125" style="5" customWidth="1"/>
    <col min="9226" max="9226" width="22" style="5" customWidth="1"/>
    <col min="9227" max="9471" width="9.140625" style="5"/>
    <col min="9472" max="9472" width="28.7109375" style="5" customWidth="1"/>
    <col min="9473" max="9473" width="58" style="5" customWidth="1"/>
    <col min="9474" max="9474" width="15.42578125" style="5" customWidth="1"/>
    <col min="9475" max="9475" width="15.28515625" style="5" customWidth="1"/>
    <col min="9476" max="9476" width="14.42578125" style="5" customWidth="1"/>
    <col min="9477" max="9479" width="0" style="5" hidden="1" customWidth="1"/>
    <col min="9480" max="9480" width="10.5703125" style="5" customWidth="1"/>
    <col min="9481" max="9481" width="12.42578125" style="5" customWidth="1"/>
    <col min="9482" max="9482" width="22" style="5" customWidth="1"/>
    <col min="9483" max="9727" width="9.140625" style="5"/>
    <col min="9728" max="9728" width="28.7109375" style="5" customWidth="1"/>
    <col min="9729" max="9729" width="58" style="5" customWidth="1"/>
    <col min="9730" max="9730" width="15.42578125" style="5" customWidth="1"/>
    <col min="9731" max="9731" width="15.28515625" style="5" customWidth="1"/>
    <col min="9732" max="9732" width="14.42578125" style="5" customWidth="1"/>
    <col min="9733" max="9735" width="0" style="5" hidden="1" customWidth="1"/>
    <col min="9736" max="9736" width="10.5703125" style="5" customWidth="1"/>
    <col min="9737" max="9737" width="12.42578125" style="5" customWidth="1"/>
    <col min="9738" max="9738" width="22" style="5" customWidth="1"/>
    <col min="9739" max="9983" width="9.140625" style="5"/>
    <col min="9984" max="9984" width="28.7109375" style="5" customWidth="1"/>
    <col min="9985" max="9985" width="58" style="5" customWidth="1"/>
    <col min="9986" max="9986" width="15.42578125" style="5" customWidth="1"/>
    <col min="9987" max="9987" width="15.28515625" style="5" customWidth="1"/>
    <col min="9988" max="9988" width="14.42578125" style="5" customWidth="1"/>
    <col min="9989" max="9991" width="0" style="5" hidden="1" customWidth="1"/>
    <col min="9992" max="9992" width="10.5703125" style="5" customWidth="1"/>
    <col min="9993" max="9993" width="12.42578125" style="5" customWidth="1"/>
    <col min="9994" max="9994" width="22" style="5" customWidth="1"/>
    <col min="9995" max="10239" width="9.140625" style="5"/>
    <col min="10240" max="10240" width="28.7109375" style="5" customWidth="1"/>
    <col min="10241" max="10241" width="58" style="5" customWidth="1"/>
    <col min="10242" max="10242" width="15.42578125" style="5" customWidth="1"/>
    <col min="10243" max="10243" width="15.28515625" style="5" customWidth="1"/>
    <col min="10244" max="10244" width="14.42578125" style="5" customWidth="1"/>
    <col min="10245" max="10247" width="0" style="5" hidden="1" customWidth="1"/>
    <col min="10248" max="10248" width="10.5703125" style="5" customWidth="1"/>
    <col min="10249" max="10249" width="12.42578125" style="5" customWidth="1"/>
    <col min="10250" max="10250" width="22" style="5" customWidth="1"/>
    <col min="10251" max="10495" width="9.140625" style="5"/>
    <col min="10496" max="10496" width="28.7109375" style="5" customWidth="1"/>
    <col min="10497" max="10497" width="58" style="5" customWidth="1"/>
    <col min="10498" max="10498" width="15.42578125" style="5" customWidth="1"/>
    <col min="10499" max="10499" width="15.28515625" style="5" customWidth="1"/>
    <col min="10500" max="10500" width="14.42578125" style="5" customWidth="1"/>
    <col min="10501" max="10503" width="0" style="5" hidden="1" customWidth="1"/>
    <col min="10504" max="10504" width="10.5703125" style="5" customWidth="1"/>
    <col min="10505" max="10505" width="12.42578125" style="5" customWidth="1"/>
    <col min="10506" max="10506" width="22" style="5" customWidth="1"/>
    <col min="10507" max="10751" width="9.140625" style="5"/>
    <col min="10752" max="10752" width="28.7109375" style="5" customWidth="1"/>
    <col min="10753" max="10753" width="58" style="5" customWidth="1"/>
    <col min="10754" max="10754" width="15.42578125" style="5" customWidth="1"/>
    <col min="10755" max="10755" width="15.28515625" style="5" customWidth="1"/>
    <col min="10756" max="10756" width="14.42578125" style="5" customWidth="1"/>
    <col min="10757" max="10759" width="0" style="5" hidden="1" customWidth="1"/>
    <col min="10760" max="10760" width="10.5703125" style="5" customWidth="1"/>
    <col min="10761" max="10761" width="12.42578125" style="5" customWidth="1"/>
    <col min="10762" max="10762" width="22" style="5" customWidth="1"/>
    <col min="10763" max="11007" width="9.140625" style="5"/>
    <col min="11008" max="11008" width="28.7109375" style="5" customWidth="1"/>
    <col min="11009" max="11009" width="58" style="5" customWidth="1"/>
    <col min="11010" max="11010" width="15.42578125" style="5" customWidth="1"/>
    <col min="11011" max="11011" width="15.28515625" style="5" customWidth="1"/>
    <col min="11012" max="11012" width="14.42578125" style="5" customWidth="1"/>
    <col min="11013" max="11015" width="0" style="5" hidden="1" customWidth="1"/>
    <col min="11016" max="11016" width="10.5703125" style="5" customWidth="1"/>
    <col min="11017" max="11017" width="12.42578125" style="5" customWidth="1"/>
    <col min="11018" max="11018" width="22" style="5" customWidth="1"/>
    <col min="11019" max="11263" width="9.140625" style="5"/>
    <col min="11264" max="11264" width="28.7109375" style="5" customWidth="1"/>
    <col min="11265" max="11265" width="58" style="5" customWidth="1"/>
    <col min="11266" max="11266" width="15.42578125" style="5" customWidth="1"/>
    <col min="11267" max="11267" width="15.28515625" style="5" customWidth="1"/>
    <col min="11268" max="11268" width="14.42578125" style="5" customWidth="1"/>
    <col min="11269" max="11271" width="0" style="5" hidden="1" customWidth="1"/>
    <col min="11272" max="11272" width="10.5703125" style="5" customWidth="1"/>
    <col min="11273" max="11273" width="12.42578125" style="5" customWidth="1"/>
    <col min="11274" max="11274" width="22" style="5" customWidth="1"/>
    <col min="11275" max="11519" width="9.140625" style="5"/>
    <col min="11520" max="11520" width="28.7109375" style="5" customWidth="1"/>
    <col min="11521" max="11521" width="58" style="5" customWidth="1"/>
    <col min="11522" max="11522" width="15.42578125" style="5" customWidth="1"/>
    <col min="11523" max="11523" width="15.28515625" style="5" customWidth="1"/>
    <col min="11524" max="11524" width="14.42578125" style="5" customWidth="1"/>
    <col min="11525" max="11527" width="0" style="5" hidden="1" customWidth="1"/>
    <col min="11528" max="11528" width="10.5703125" style="5" customWidth="1"/>
    <col min="11529" max="11529" width="12.42578125" style="5" customWidth="1"/>
    <col min="11530" max="11530" width="22" style="5" customWidth="1"/>
    <col min="11531" max="11775" width="9.140625" style="5"/>
    <col min="11776" max="11776" width="28.7109375" style="5" customWidth="1"/>
    <col min="11777" max="11777" width="58" style="5" customWidth="1"/>
    <col min="11778" max="11778" width="15.42578125" style="5" customWidth="1"/>
    <col min="11779" max="11779" width="15.28515625" style="5" customWidth="1"/>
    <col min="11780" max="11780" width="14.42578125" style="5" customWidth="1"/>
    <col min="11781" max="11783" width="0" style="5" hidden="1" customWidth="1"/>
    <col min="11784" max="11784" width="10.5703125" style="5" customWidth="1"/>
    <col min="11785" max="11785" width="12.42578125" style="5" customWidth="1"/>
    <col min="11786" max="11786" width="22" style="5" customWidth="1"/>
    <col min="11787" max="12031" width="9.140625" style="5"/>
    <col min="12032" max="12032" width="28.7109375" style="5" customWidth="1"/>
    <col min="12033" max="12033" width="58" style="5" customWidth="1"/>
    <col min="12034" max="12034" width="15.42578125" style="5" customWidth="1"/>
    <col min="12035" max="12035" width="15.28515625" style="5" customWidth="1"/>
    <col min="12036" max="12036" width="14.42578125" style="5" customWidth="1"/>
    <col min="12037" max="12039" width="0" style="5" hidden="1" customWidth="1"/>
    <col min="12040" max="12040" width="10.5703125" style="5" customWidth="1"/>
    <col min="12041" max="12041" width="12.42578125" style="5" customWidth="1"/>
    <col min="12042" max="12042" width="22" style="5" customWidth="1"/>
    <col min="12043" max="12287" width="9.140625" style="5"/>
    <col min="12288" max="12288" width="28.7109375" style="5" customWidth="1"/>
    <col min="12289" max="12289" width="58" style="5" customWidth="1"/>
    <col min="12290" max="12290" width="15.42578125" style="5" customWidth="1"/>
    <col min="12291" max="12291" width="15.28515625" style="5" customWidth="1"/>
    <col min="12292" max="12292" width="14.42578125" style="5" customWidth="1"/>
    <col min="12293" max="12295" width="0" style="5" hidden="1" customWidth="1"/>
    <col min="12296" max="12296" width="10.5703125" style="5" customWidth="1"/>
    <col min="12297" max="12297" width="12.42578125" style="5" customWidth="1"/>
    <col min="12298" max="12298" width="22" style="5" customWidth="1"/>
    <col min="12299" max="12543" width="9.140625" style="5"/>
    <col min="12544" max="12544" width="28.7109375" style="5" customWidth="1"/>
    <col min="12545" max="12545" width="58" style="5" customWidth="1"/>
    <col min="12546" max="12546" width="15.42578125" style="5" customWidth="1"/>
    <col min="12547" max="12547" width="15.28515625" style="5" customWidth="1"/>
    <col min="12548" max="12548" width="14.42578125" style="5" customWidth="1"/>
    <col min="12549" max="12551" width="0" style="5" hidden="1" customWidth="1"/>
    <col min="12552" max="12552" width="10.5703125" style="5" customWidth="1"/>
    <col min="12553" max="12553" width="12.42578125" style="5" customWidth="1"/>
    <col min="12554" max="12554" width="22" style="5" customWidth="1"/>
    <col min="12555" max="12799" width="9.140625" style="5"/>
    <col min="12800" max="12800" width="28.7109375" style="5" customWidth="1"/>
    <col min="12801" max="12801" width="58" style="5" customWidth="1"/>
    <col min="12802" max="12802" width="15.42578125" style="5" customWidth="1"/>
    <col min="12803" max="12803" width="15.28515625" style="5" customWidth="1"/>
    <col min="12804" max="12804" width="14.42578125" style="5" customWidth="1"/>
    <col min="12805" max="12807" width="0" style="5" hidden="1" customWidth="1"/>
    <col min="12808" max="12808" width="10.5703125" style="5" customWidth="1"/>
    <col min="12809" max="12809" width="12.42578125" style="5" customWidth="1"/>
    <col min="12810" max="12810" width="22" style="5" customWidth="1"/>
    <col min="12811" max="13055" width="9.140625" style="5"/>
    <col min="13056" max="13056" width="28.7109375" style="5" customWidth="1"/>
    <col min="13057" max="13057" width="58" style="5" customWidth="1"/>
    <col min="13058" max="13058" width="15.42578125" style="5" customWidth="1"/>
    <col min="13059" max="13059" width="15.28515625" style="5" customWidth="1"/>
    <col min="13060" max="13060" width="14.42578125" style="5" customWidth="1"/>
    <col min="13061" max="13063" width="0" style="5" hidden="1" customWidth="1"/>
    <col min="13064" max="13064" width="10.5703125" style="5" customWidth="1"/>
    <col min="13065" max="13065" width="12.42578125" style="5" customWidth="1"/>
    <col min="13066" max="13066" width="22" style="5" customWidth="1"/>
    <col min="13067" max="13311" width="9.140625" style="5"/>
    <col min="13312" max="13312" width="28.7109375" style="5" customWidth="1"/>
    <col min="13313" max="13313" width="58" style="5" customWidth="1"/>
    <col min="13314" max="13314" width="15.42578125" style="5" customWidth="1"/>
    <col min="13315" max="13315" width="15.28515625" style="5" customWidth="1"/>
    <col min="13316" max="13316" width="14.42578125" style="5" customWidth="1"/>
    <col min="13317" max="13319" width="0" style="5" hidden="1" customWidth="1"/>
    <col min="13320" max="13320" width="10.5703125" style="5" customWidth="1"/>
    <col min="13321" max="13321" width="12.42578125" style="5" customWidth="1"/>
    <col min="13322" max="13322" width="22" style="5" customWidth="1"/>
    <col min="13323" max="13567" width="9.140625" style="5"/>
    <col min="13568" max="13568" width="28.7109375" style="5" customWidth="1"/>
    <col min="13569" max="13569" width="58" style="5" customWidth="1"/>
    <col min="13570" max="13570" width="15.42578125" style="5" customWidth="1"/>
    <col min="13571" max="13571" width="15.28515625" style="5" customWidth="1"/>
    <col min="13572" max="13572" width="14.42578125" style="5" customWidth="1"/>
    <col min="13573" max="13575" width="0" style="5" hidden="1" customWidth="1"/>
    <col min="13576" max="13576" width="10.5703125" style="5" customWidth="1"/>
    <col min="13577" max="13577" width="12.42578125" style="5" customWidth="1"/>
    <col min="13578" max="13578" width="22" style="5" customWidth="1"/>
    <col min="13579" max="13823" width="9.140625" style="5"/>
    <col min="13824" max="13824" width="28.7109375" style="5" customWidth="1"/>
    <col min="13825" max="13825" width="58" style="5" customWidth="1"/>
    <col min="13826" max="13826" width="15.42578125" style="5" customWidth="1"/>
    <col min="13827" max="13827" width="15.28515625" style="5" customWidth="1"/>
    <col min="13828" max="13828" width="14.42578125" style="5" customWidth="1"/>
    <col min="13829" max="13831" width="0" style="5" hidden="1" customWidth="1"/>
    <col min="13832" max="13832" width="10.5703125" style="5" customWidth="1"/>
    <col min="13833" max="13833" width="12.42578125" style="5" customWidth="1"/>
    <col min="13834" max="13834" width="22" style="5" customWidth="1"/>
    <col min="13835" max="14079" width="9.140625" style="5"/>
    <col min="14080" max="14080" width="28.7109375" style="5" customWidth="1"/>
    <col min="14081" max="14081" width="58" style="5" customWidth="1"/>
    <col min="14082" max="14082" width="15.42578125" style="5" customWidth="1"/>
    <col min="14083" max="14083" width="15.28515625" style="5" customWidth="1"/>
    <col min="14084" max="14084" width="14.42578125" style="5" customWidth="1"/>
    <col min="14085" max="14087" width="0" style="5" hidden="1" customWidth="1"/>
    <col min="14088" max="14088" width="10.5703125" style="5" customWidth="1"/>
    <col min="14089" max="14089" width="12.42578125" style="5" customWidth="1"/>
    <col min="14090" max="14090" width="22" style="5" customWidth="1"/>
    <col min="14091" max="14335" width="9.140625" style="5"/>
    <col min="14336" max="14336" width="28.7109375" style="5" customWidth="1"/>
    <col min="14337" max="14337" width="58" style="5" customWidth="1"/>
    <col min="14338" max="14338" width="15.42578125" style="5" customWidth="1"/>
    <col min="14339" max="14339" width="15.28515625" style="5" customWidth="1"/>
    <col min="14340" max="14340" width="14.42578125" style="5" customWidth="1"/>
    <col min="14341" max="14343" width="0" style="5" hidden="1" customWidth="1"/>
    <col min="14344" max="14344" width="10.5703125" style="5" customWidth="1"/>
    <col min="14345" max="14345" width="12.42578125" style="5" customWidth="1"/>
    <col min="14346" max="14346" width="22" style="5" customWidth="1"/>
    <col min="14347" max="14591" width="9.140625" style="5"/>
    <col min="14592" max="14592" width="28.7109375" style="5" customWidth="1"/>
    <col min="14593" max="14593" width="58" style="5" customWidth="1"/>
    <col min="14594" max="14594" width="15.42578125" style="5" customWidth="1"/>
    <col min="14595" max="14595" width="15.28515625" style="5" customWidth="1"/>
    <col min="14596" max="14596" width="14.42578125" style="5" customWidth="1"/>
    <col min="14597" max="14599" width="0" style="5" hidden="1" customWidth="1"/>
    <col min="14600" max="14600" width="10.5703125" style="5" customWidth="1"/>
    <col min="14601" max="14601" width="12.42578125" style="5" customWidth="1"/>
    <col min="14602" max="14602" width="22" style="5" customWidth="1"/>
    <col min="14603" max="14847" width="9.140625" style="5"/>
    <col min="14848" max="14848" width="28.7109375" style="5" customWidth="1"/>
    <col min="14849" max="14849" width="58" style="5" customWidth="1"/>
    <col min="14850" max="14850" width="15.42578125" style="5" customWidth="1"/>
    <col min="14851" max="14851" width="15.28515625" style="5" customWidth="1"/>
    <col min="14852" max="14852" width="14.42578125" style="5" customWidth="1"/>
    <col min="14853" max="14855" width="0" style="5" hidden="1" customWidth="1"/>
    <col min="14856" max="14856" width="10.5703125" style="5" customWidth="1"/>
    <col min="14857" max="14857" width="12.42578125" style="5" customWidth="1"/>
    <col min="14858" max="14858" width="22" style="5" customWidth="1"/>
    <col min="14859" max="15103" width="9.140625" style="5"/>
    <col min="15104" max="15104" width="28.7109375" style="5" customWidth="1"/>
    <col min="15105" max="15105" width="58" style="5" customWidth="1"/>
    <col min="15106" max="15106" width="15.42578125" style="5" customWidth="1"/>
    <col min="15107" max="15107" width="15.28515625" style="5" customWidth="1"/>
    <col min="15108" max="15108" width="14.42578125" style="5" customWidth="1"/>
    <col min="15109" max="15111" width="0" style="5" hidden="1" customWidth="1"/>
    <col min="15112" max="15112" width="10.5703125" style="5" customWidth="1"/>
    <col min="15113" max="15113" width="12.42578125" style="5" customWidth="1"/>
    <col min="15114" max="15114" width="22" style="5" customWidth="1"/>
    <col min="15115" max="15359" width="9.140625" style="5"/>
    <col min="15360" max="15360" width="28.7109375" style="5" customWidth="1"/>
    <col min="15361" max="15361" width="58" style="5" customWidth="1"/>
    <col min="15362" max="15362" width="15.42578125" style="5" customWidth="1"/>
    <col min="15363" max="15363" width="15.28515625" style="5" customWidth="1"/>
    <col min="15364" max="15364" width="14.42578125" style="5" customWidth="1"/>
    <col min="15365" max="15367" width="0" style="5" hidden="1" customWidth="1"/>
    <col min="15368" max="15368" width="10.5703125" style="5" customWidth="1"/>
    <col min="15369" max="15369" width="12.42578125" style="5" customWidth="1"/>
    <col min="15370" max="15370" width="22" style="5" customWidth="1"/>
    <col min="15371" max="15615" width="9.140625" style="5"/>
    <col min="15616" max="15616" width="28.7109375" style="5" customWidth="1"/>
    <col min="15617" max="15617" width="58" style="5" customWidth="1"/>
    <col min="15618" max="15618" width="15.42578125" style="5" customWidth="1"/>
    <col min="15619" max="15619" width="15.28515625" style="5" customWidth="1"/>
    <col min="15620" max="15620" width="14.42578125" style="5" customWidth="1"/>
    <col min="15621" max="15623" width="0" style="5" hidden="1" customWidth="1"/>
    <col min="15624" max="15624" width="10.5703125" style="5" customWidth="1"/>
    <col min="15625" max="15625" width="12.42578125" style="5" customWidth="1"/>
    <col min="15626" max="15626" width="22" style="5" customWidth="1"/>
    <col min="15627" max="15871" width="9.140625" style="5"/>
    <col min="15872" max="15872" width="28.7109375" style="5" customWidth="1"/>
    <col min="15873" max="15873" width="58" style="5" customWidth="1"/>
    <col min="15874" max="15874" width="15.42578125" style="5" customWidth="1"/>
    <col min="15875" max="15875" width="15.28515625" style="5" customWidth="1"/>
    <col min="15876" max="15876" width="14.42578125" style="5" customWidth="1"/>
    <col min="15877" max="15879" width="0" style="5" hidden="1" customWidth="1"/>
    <col min="15880" max="15880" width="10.5703125" style="5" customWidth="1"/>
    <col min="15881" max="15881" width="12.42578125" style="5" customWidth="1"/>
    <col min="15882" max="15882" width="22" style="5" customWidth="1"/>
    <col min="15883" max="16127" width="9.140625" style="5"/>
    <col min="16128" max="16128" width="28.7109375" style="5" customWidth="1"/>
    <col min="16129" max="16129" width="58" style="5" customWidth="1"/>
    <col min="16130" max="16130" width="15.42578125" style="5" customWidth="1"/>
    <col min="16131" max="16131" width="15.28515625" style="5" customWidth="1"/>
    <col min="16132" max="16132" width="14.42578125" style="5" customWidth="1"/>
    <col min="16133" max="16135" width="0" style="5" hidden="1" customWidth="1"/>
    <col min="16136" max="16136" width="10.5703125" style="5" customWidth="1"/>
    <col min="16137" max="16137" width="12.42578125" style="5" customWidth="1"/>
    <col min="16138" max="16138" width="22" style="5" customWidth="1"/>
    <col min="16139" max="16384" width="9.140625" style="5"/>
  </cols>
  <sheetData>
    <row r="1" spans="1:102" ht="18" customHeight="1" x14ac:dyDescent="0.25">
      <c r="A1" s="1"/>
      <c r="B1" s="1"/>
      <c r="C1" s="72"/>
      <c r="D1" s="104" t="s">
        <v>128</v>
      </c>
      <c r="E1" s="104"/>
      <c r="F1" s="2"/>
      <c r="G1" s="3"/>
      <c r="H1" s="2"/>
    </row>
    <row r="2" spans="1:102" ht="20.25" customHeight="1" x14ac:dyDescent="0.25">
      <c r="A2" s="6"/>
      <c r="B2" s="6"/>
      <c r="C2" s="104" t="s">
        <v>73</v>
      </c>
      <c r="D2" s="104"/>
      <c r="E2" s="104"/>
      <c r="F2" s="2"/>
      <c r="G2" s="3"/>
      <c r="H2" s="2"/>
    </row>
    <row r="3" spans="1:102" ht="26.25" customHeight="1" x14ac:dyDescent="0.2">
      <c r="A3" s="6"/>
      <c r="B3" s="6"/>
      <c r="C3" s="71"/>
      <c r="D3" s="71"/>
      <c r="E3" s="71"/>
      <c r="F3" s="2"/>
      <c r="G3" s="3"/>
      <c r="H3" s="2"/>
    </row>
    <row r="4" spans="1:102" ht="26.25" customHeight="1" x14ac:dyDescent="0.2">
      <c r="A4" s="105" t="s">
        <v>125</v>
      </c>
      <c r="B4" s="105"/>
      <c r="C4" s="105"/>
      <c r="D4" s="105"/>
      <c r="E4" s="105"/>
      <c r="F4" s="2"/>
      <c r="G4" s="3"/>
      <c r="H4" s="2"/>
    </row>
    <row r="5" spans="1:102" ht="18" customHeight="1" thickBot="1" x14ac:dyDescent="0.25">
      <c r="A5" s="7"/>
      <c r="B5" s="8"/>
      <c r="C5" s="9"/>
      <c r="D5" s="9"/>
      <c r="E5" s="10" t="s">
        <v>1</v>
      </c>
      <c r="F5" s="2"/>
      <c r="G5" s="3"/>
      <c r="H5" s="2"/>
    </row>
    <row r="6" spans="1:102" ht="68.25" customHeight="1" x14ac:dyDescent="0.2">
      <c r="A6" s="81" t="s">
        <v>109</v>
      </c>
      <c r="B6" s="81" t="s">
        <v>110</v>
      </c>
      <c r="C6" s="84" t="s">
        <v>126</v>
      </c>
      <c r="D6" s="84" t="s">
        <v>2</v>
      </c>
      <c r="E6" s="84" t="s">
        <v>127</v>
      </c>
      <c r="F6" s="11" t="s">
        <v>3</v>
      </c>
      <c r="G6" s="12" t="s">
        <v>4</v>
      </c>
      <c r="H6" s="13" t="s">
        <v>5</v>
      </c>
      <c r="I6" s="14"/>
      <c r="J6" s="14"/>
      <c r="K6" s="14"/>
      <c r="L6" s="14"/>
      <c r="M6" s="14"/>
      <c r="N6" s="15"/>
      <c r="O6" s="15"/>
      <c r="P6" s="15"/>
      <c r="Q6" s="15"/>
      <c r="R6" s="15"/>
      <c r="S6" s="15"/>
      <c r="T6" s="15"/>
      <c r="U6"/>
      <c r="V6"/>
      <c r="W6"/>
      <c r="X6"/>
      <c r="Y6"/>
      <c r="Z6"/>
      <c r="AA6" s="15"/>
      <c r="AB6" s="15"/>
      <c r="AC6" s="15"/>
    </row>
    <row r="7" spans="1:102" s="22" customFormat="1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7">
        <v>6</v>
      </c>
      <c r="G7" s="18">
        <v>8</v>
      </c>
      <c r="H7" s="19">
        <v>9</v>
      </c>
      <c r="I7" s="20"/>
      <c r="J7" s="20"/>
      <c r="K7" s="20"/>
      <c r="L7" s="20"/>
      <c r="M7" s="21"/>
      <c r="N7" s="21"/>
      <c r="O7" s="21"/>
      <c r="P7" s="21"/>
      <c r="Q7" s="21"/>
      <c r="R7" s="21"/>
      <c r="S7" s="21"/>
      <c r="T7" s="21"/>
      <c r="U7"/>
      <c r="V7"/>
      <c r="W7"/>
      <c r="X7"/>
      <c r="Y7"/>
      <c r="Z7"/>
      <c r="AA7" s="21"/>
      <c r="AB7" s="21"/>
      <c r="AC7" s="21"/>
    </row>
    <row r="8" spans="1:102" s="14" customFormat="1" ht="18" customHeight="1" x14ac:dyDescent="0.25">
      <c r="A8" s="85"/>
      <c r="B8" s="23" t="s">
        <v>6</v>
      </c>
      <c r="C8" s="24">
        <f>C10+C23+C30+C16+C29+C15</f>
        <v>679232.4</v>
      </c>
      <c r="D8" s="24">
        <f>D10+D23+D30+D16+D29+D15</f>
        <v>0</v>
      </c>
      <c r="E8" s="24">
        <f>E10+E23+E30+E16+E29+E15</f>
        <v>679232.4</v>
      </c>
      <c r="F8" s="25" t="e">
        <f>F10+F23+F30+F16+F29</f>
        <v>#REF!</v>
      </c>
      <c r="G8" s="26" t="e">
        <f>G10+G23+G30+G16+G29</f>
        <v>#REF!</v>
      </c>
      <c r="H8" s="26" t="e">
        <f>H10+H23+H30+H16+H29</f>
        <v>#REF!</v>
      </c>
      <c r="U8"/>
      <c r="V8"/>
      <c r="W8"/>
      <c r="X8"/>
      <c r="Y8"/>
      <c r="Z8"/>
    </row>
    <row r="9" spans="1:102" s="30" customFormat="1" ht="15.75" x14ac:dyDescent="0.25">
      <c r="A9" s="85" t="s">
        <v>7</v>
      </c>
      <c r="B9" s="78" t="s">
        <v>8</v>
      </c>
      <c r="C9" s="24">
        <f t="shared" ref="C9:H9" si="0">C10</f>
        <v>520263.30000000005</v>
      </c>
      <c r="D9" s="24">
        <f t="shared" si="0"/>
        <v>0</v>
      </c>
      <c r="E9" s="24">
        <f t="shared" si="0"/>
        <v>520263.30000000005</v>
      </c>
      <c r="F9" s="28" t="e">
        <f t="shared" si="0"/>
        <v>#REF!</v>
      </c>
      <c r="G9" s="27">
        <f t="shared" si="0"/>
        <v>435395000</v>
      </c>
      <c r="H9" s="27" t="e">
        <f t="shared" si="0"/>
        <v>#REF!</v>
      </c>
      <c r="I9" s="29"/>
      <c r="J9" s="29"/>
      <c r="K9" s="29"/>
      <c r="L9" s="29"/>
    </row>
    <row r="10" spans="1:102" s="31" customFormat="1" ht="15.75" x14ac:dyDescent="0.25">
      <c r="A10" s="85" t="s">
        <v>9</v>
      </c>
      <c r="B10" s="38" t="s">
        <v>10</v>
      </c>
      <c r="C10" s="24">
        <f>SUM(C11:C14)</f>
        <v>520263.30000000005</v>
      </c>
      <c r="D10" s="24">
        <f>SUM(D11:D14)</f>
        <v>0</v>
      </c>
      <c r="E10" s="24">
        <f>SUM(E11:E14)</f>
        <v>520263.30000000005</v>
      </c>
      <c r="F10" s="28" t="e">
        <f>F11+F12+F14+#REF!+#REF!+#REF!+#REF!</f>
        <v>#REF!</v>
      </c>
      <c r="G10" s="27">
        <f>SUM(G11:G14)</f>
        <v>435395000</v>
      </c>
      <c r="H10" s="27" t="e">
        <f>H11+H12+H14+#REF!+#REF!+#REF!+#REF!</f>
        <v>#REF!</v>
      </c>
      <c r="I10" s="29"/>
      <c r="J10" s="29"/>
      <c r="K10" s="29"/>
      <c r="L10" s="29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</row>
    <row r="11" spans="1:102" ht="81.75" customHeight="1" x14ac:dyDescent="0.25">
      <c r="A11" s="86" t="s">
        <v>11</v>
      </c>
      <c r="B11" s="32" t="s">
        <v>12</v>
      </c>
      <c r="C11" s="33">
        <v>515546.9</v>
      </c>
      <c r="D11" s="59">
        <v>0</v>
      </c>
      <c r="E11" s="44">
        <f t="shared" ref="E11:E15" si="1">C11+D11</f>
        <v>515546.9</v>
      </c>
      <c r="F11" s="34">
        <v>1010675.74</v>
      </c>
      <c r="G11" s="35">
        <v>1631000</v>
      </c>
      <c r="H11" s="33">
        <v>6224.3</v>
      </c>
    </row>
    <row r="12" spans="1:102" ht="130.5" customHeight="1" x14ac:dyDescent="0.25">
      <c r="A12" s="86" t="s">
        <v>13</v>
      </c>
      <c r="B12" s="36" t="s">
        <v>14</v>
      </c>
      <c r="C12" s="33">
        <v>980</v>
      </c>
      <c r="D12" s="59">
        <v>0</v>
      </c>
      <c r="E12" s="44">
        <f t="shared" si="1"/>
        <v>980</v>
      </c>
      <c r="F12" s="34">
        <v>3207.47</v>
      </c>
      <c r="G12" s="35">
        <v>14000</v>
      </c>
      <c r="H12" s="33">
        <v>96.3</v>
      </c>
      <c r="J12" s="82"/>
    </row>
    <row r="13" spans="1:102" ht="53.25" customHeight="1" x14ac:dyDescent="0.25">
      <c r="A13" s="86" t="s">
        <v>15</v>
      </c>
      <c r="B13" s="36" t="s">
        <v>16</v>
      </c>
      <c r="C13" s="33">
        <v>1340</v>
      </c>
      <c r="D13" s="59">
        <v>0</v>
      </c>
      <c r="E13" s="44">
        <f t="shared" si="1"/>
        <v>1340</v>
      </c>
      <c r="F13" s="34"/>
      <c r="G13" s="35"/>
      <c r="H13" s="33"/>
    </row>
    <row r="14" spans="1:102" ht="96.75" customHeight="1" x14ac:dyDescent="0.25">
      <c r="A14" s="86" t="s">
        <v>17</v>
      </c>
      <c r="B14" s="32" t="s">
        <v>18</v>
      </c>
      <c r="C14" s="33">
        <v>2396.4</v>
      </c>
      <c r="D14" s="59">
        <v>0</v>
      </c>
      <c r="E14" s="44">
        <f t="shared" si="1"/>
        <v>2396.4</v>
      </c>
      <c r="F14" s="34">
        <v>49247134.899999999</v>
      </c>
      <c r="G14" s="35">
        <v>433750000</v>
      </c>
      <c r="H14" s="33">
        <v>457451.2</v>
      </c>
    </row>
    <row r="15" spans="1:102" ht="35.25" customHeight="1" x14ac:dyDescent="0.25">
      <c r="A15" s="85" t="s">
        <v>75</v>
      </c>
      <c r="B15" s="37" t="s">
        <v>116</v>
      </c>
      <c r="C15" s="87">
        <v>9757.1</v>
      </c>
      <c r="D15" s="88">
        <v>0</v>
      </c>
      <c r="E15" s="89">
        <f t="shared" si="1"/>
        <v>9757.1</v>
      </c>
      <c r="F15" s="34"/>
      <c r="G15" s="35"/>
      <c r="H15" s="33"/>
    </row>
    <row r="16" spans="1:102" ht="15.75" x14ac:dyDescent="0.25">
      <c r="A16" s="85" t="s">
        <v>19</v>
      </c>
      <c r="B16" s="38" t="s">
        <v>20</v>
      </c>
      <c r="C16" s="24">
        <f>C17+C21+C22+C20</f>
        <v>98753.400000000009</v>
      </c>
      <c r="D16" s="24">
        <f>D17+D21+D22+D20</f>
        <v>0</v>
      </c>
      <c r="E16" s="24">
        <f>E17+E21+E22+E20</f>
        <v>98753.400000000009</v>
      </c>
      <c r="F16" s="34"/>
      <c r="G16" s="35"/>
      <c r="H16" s="33"/>
    </row>
    <row r="17" spans="1:19" ht="31.5" x14ac:dyDescent="0.25">
      <c r="A17" s="85" t="s">
        <v>21</v>
      </c>
      <c r="B17" s="38" t="s">
        <v>76</v>
      </c>
      <c r="C17" s="24">
        <f>C18+C19</f>
        <v>94737.400000000009</v>
      </c>
      <c r="D17" s="74">
        <f t="shared" ref="D17:E17" si="2">D18+D19</f>
        <v>0</v>
      </c>
      <c r="E17" s="24">
        <f t="shared" si="2"/>
        <v>94737.400000000009</v>
      </c>
      <c r="F17" s="34"/>
      <c r="G17" s="35"/>
      <c r="H17" s="33"/>
    </row>
    <row r="18" spans="1:19" ht="31.5" x14ac:dyDescent="0.25">
      <c r="A18" s="86" t="s">
        <v>22</v>
      </c>
      <c r="B18" s="39" t="s">
        <v>23</v>
      </c>
      <c r="C18" s="33">
        <v>78582.3</v>
      </c>
      <c r="D18" s="59">
        <v>0</v>
      </c>
      <c r="E18" s="44">
        <f t="shared" ref="E18:E22" si="3">C18+D18</f>
        <v>78582.3</v>
      </c>
      <c r="F18" s="34"/>
      <c r="G18" s="35"/>
      <c r="H18" s="33"/>
    </row>
    <row r="19" spans="1:19" ht="47.25" x14ac:dyDescent="0.25">
      <c r="A19" s="86" t="s">
        <v>24</v>
      </c>
      <c r="B19" s="39" t="s">
        <v>25</v>
      </c>
      <c r="C19" s="33">
        <v>16155.1</v>
      </c>
      <c r="D19" s="59">
        <v>0</v>
      </c>
      <c r="E19" s="44">
        <f t="shared" si="3"/>
        <v>16155.1</v>
      </c>
      <c r="F19" s="34"/>
      <c r="G19" s="35"/>
      <c r="H19" s="33"/>
    </row>
    <row r="20" spans="1:19" ht="31.5" customHeight="1" x14ac:dyDescent="0.25">
      <c r="A20" s="85" t="s">
        <v>123</v>
      </c>
      <c r="B20" s="96" t="s">
        <v>122</v>
      </c>
      <c r="C20" s="97">
        <v>0</v>
      </c>
      <c r="D20" s="97">
        <v>0</v>
      </c>
      <c r="E20" s="97">
        <f t="shared" si="3"/>
        <v>0</v>
      </c>
      <c r="F20" s="34"/>
      <c r="G20" s="35"/>
      <c r="H20" s="33"/>
    </row>
    <row r="21" spans="1:19" s="31" customFormat="1" ht="18" customHeight="1" x14ac:dyDescent="0.25">
      <c r="A21" s="85" t="s">
        <v>26</v>
      </c>
      <c r="B21" s="38" t="s">
        <v>27</v>
      </c>
      <c r="C21" s="24">
        <v>16</v>
      </c>
      <c r="D21" s="74">
        <v>0</v>
      </c>
      <c r="E21" s="24">
        <f t="shared" si="3"/>
        <v>16</v>
      </c>
      <c r="F21" s="28" t="e">
        <f>#REF!</f>
        <v>#REF!</v>
      </c>
      <c r="G21" s="27" t="e">
        <f>#REF!</f>
        <v>#REF!</v>
      </c>
      <c r="H21" s="27" t="e">
        <f>#REF!</f>
        <v>#REF!</v>
      </c>
      <c r="I21" s="40"/>
      <c r="J21" s="40"/>
      <c r="K21" s="40"/>
      <c r="L21" s="40"/>
    </row>
    <row r="22" spans="1:19" s="31" customFormat="1" ht="34.5" customHeight="1" x14ac:dyDescent="0.25">
      <c r="A22" s="85" t="s">
        <v>97</v>
      </c>
      <c r="B22" s="38" t="s">
        <v>28</v>
      </c>
      <c r="C22" s="44">
        <v>4000</v>
      </c>
      <c r="D22" s="74">
        <v>0</v>
      </c>
      <c r="E22" s="90">
        <f t="shared" si="3"/>
        <v>4000</v>
      </c>
      <c r="F22" s="42"/>
      <c r="G22" s="43"/>
      <c r="H22" s="41"/>
      <c r="I22" s="40"/>
      <c r="J22" s="40"/>
      <c r="K22" s="40"/>
      <c r="L22" s="40"/>
    </row>
    <row r="23" spans="1:19" s="47" customFormat="1" ht="15.75" x14ac:dyDescent="0.25">
      <c r="A23" s="85" t="s">
        <v>29</v>
      </c>
      <c r="B23" s="38" t="s">
        <v>30</v>
      </c>
      <c r="C23" s="24">
        <f>C24+C25+C26</f>
        <v>45217</v>
      </c>
      <c r="D23" s="24">
        <f t="shared" ref="D23:E23" si="4">D24+D25+D26</f>
        <v>0</v>
      </c>
      <c r="E23" s="24">
        <f t="shared" si="4"/>
        <v>45217</v>
      </c>
      <c r="F23" s="28">
        <f>F24</f>
        <v>299385.21999999997</v>
      </c>
      <c r="G23" s="27">
        <f>G24</f>
        <v>4018000</v>
      </c>
      <c r="H23" s="27">
        <f>H24</f>
        <v>3515.1</v>
      </c>
      <c r="I23" s="45"/>
      <c r="J23" s="45"/>
      <c r="K23" s="45"/>
      <c r="L23" s="45"/>
      <c r="M23" s="46"/>
      <c r="N23" s="46"/>
      <c r="O23" s="46"/>
      <c r="P23" s="46"/>
      <c r="Q23" s="46"/>
      <c r="R23" s="46"/>
      <c r="S23" s="46"/>
    </row>
    <row r="24" spans="1:19" s="31" customFormat="1" ht="52.5" customHeight="1" x14ac:dyDescent="0.25">
      <c r="A24" s="85" t="s">
        <v>31</v>
      </c>
      <c r="B24" s="38" t="s">
        <v>32</v>
      </c>
      <c r="C24" s="44">
        <v>21167</v>
      </c>
      <c r="D24" s="48">
        <v>0</v>
      </c>
      <c r="E24" s="48">
        <f>C24+D24</f>
        <v>21167</v>
      </c>
      <c r="F24" s="49">
        <v>299385.21999999997</v>
      </c>
      <c r="G24" s="43">
        <v>4018000</v>
      </c>
      <c r="H24" s="44">
        <v>3515.1</v>
      </c>
      <c r="I24" s="40"/>
      <c r="J24" s="40"/>
      <c r="K24" s="40"/>
      <c r="L24" s="40"/>
    </row>
    <row r="25" spans="1:19" s="31" customFormat="1" ht="21.75" customHeight="1" x14ac:dyDescent="0.25">
      <c r="A25" s="83" t="s">
        <v>114</v>
      </c>
      <c r="B25" s="38" t="s">
        <v>113</v>
      </c>
      <c r="C25" s="44">
        <v>16800</v>
      </c>
      <c r="D25" s="48">
        <v>0</v>
      </c>
      <c r="E25" s="48">
        <f>C25+D25</f>
        <v>16800</v>
      </c>
      <c r="F25" s="49"/>
      <c r="G25" s="43"/>
      <c r="H25" s="44"/>
      <c r="I25" s="40"/>
      <c r="J25" s="40"/>
      <c r="K25" s="40"/>
      <c r="L25" s="40"/>
    </row>
    <row r="26" spans="1:19" s="31" customFormat="1" ht="15.75" x14ac:dyDescent="0.25">
      <c r="A26" s="85" t="s">
        <v>33</v>
      </c>
      <c r="B26" s="38" t="s">
        <v>34</v>
      </c>
      <c r="C26" s="24">
        <f t="shared" ref="C26:H26" si="5">SUM(C27:C28)</f>
        <v>7250</v>
      </c>
      <c r="D26" s="74">
        <f t="shared" si="5"/>
        <v>0</v>
      </c>
      <c r="E26" s="24">
        <f t="shared" si="5"/>
        <v>7250</v>
      </c>
      <c r="F26" s="28">
        <f t="shared" si="5"/>
        <v>466210.29000000004</v>
      </c>
      <c r="G26" s="27">
        <f t="shared" si="5"/>
        <v>5440000</v>
      </c>
      <c r="H26" s="27">
        <f t="shared" si="5"/>
        <v>3068.1</v>
      </c>
      <c r="I26" s="50"/>
      <c r="J26" s="50"/>
      <c r="K26" s="50"/>
      <c r="L26" s="50"/>
      <c r="M26" s="51"/>
      <c r="N26" s="51"/>
      <c r="O26" s="51"/>
    </row>
    <row r="27" spans="1:19" ht="39.75" customHeight="1" x14ac:dyDescent="0.25">
      <c r="A27" s="86" t="s">
        <v>35</v>
      </c>
      <c r="B27" s="39" t="s">
        <v>36</v>
      </c>
      <c r="C27" s="33">
        <v>5450</v>
      </c>
      <c r="D27" s="59">
        <v>0</v>
      </c>
      <c r="E27" s="44">
        <f>C27+D27</f>
        <v>5450</v>
      </c>
      <c r="F27" s="34">
        <v>22131.33</v>
      </c>
      <c r="G27" s="33">
        <v>425000</v>
      </c>
      <c r="H27" s="33">
        <v>166.1</v>
      </c>
    </row>
    <row r="28" spans="1:19" ht="54" customHeight="1" x14ac:dyDescent="0.25">
      <c r="A28" s="86" t="s">
        <v>37</v>
      </c>
      <c r="B28" s="39" t="s">
        <v>38</v>
      </c>
      <c r="C28" s="33">
        <v>1800</v>
      </c>
      <c r="D28" s="59">
        <v>0</v>
      </c>
      <c r="E28" s="44">
        <f>C28+D28</f>
        <v>1800</v>
      </c>
      <c r="F28" s="34">
        <v>444078.96</v>
      </c>
      <c r="G28" s="35">
        <v>5015000</v>
      </c>
      <c r="H28" s="33">
        <v>2902</v>
      </c>
    </row>
    <row r="29" spans="1:19" ht="21" customHeight="1" x14ac:dyDescent="0.25">
      <c r="A29" s="91" t="s">
        <v>39</v>
      </c>
      <c r="B29" s="77" t="s">
        <v>77</v>
      </c>
      <c r="C29" s="52">
        <v>5241.6000000000004</v>
      </c>
      <c r="D29" s="59">
        <v>0</v>
      </c>
      <c r="E29" s="44">
        <f>C29+D29</f>
        <v>5241.6000000000004</v>
      </c>
      <c r="F29" s="34"/>
      <c r="G29" s="35"/>
      <c r="H29" s="33"/>
    </row>
    <row r="30" spans="1:19" s="31" customFormat="1" ht="57.75" customHeight="1" x14ac:dyDescent="0.25">
      <c r="A30" s="85" t="s">
        <v>40</v>
      </c>
      <c r="B30" s="38" t="s">
        <v>41</v>
      </c>
      <c r="C30" s="24">
        <f>C31</f>
        <v>0</v>
      </c>
      <c r="D30" s="74">
        <f>D31</f>
        <v>0</v>
      </c>
      <c r="E30" s="24">
        <f>E31</f>
        <v>0</v>
      </c>
      <c r="F30" s="53" t="e">
        <f>#REF!+#REF!</f>
        <v>#REF!</v>
      </c>
      <c r="G30" s="24" t="e">
        <f>#REF!+#REF!</f>
        <v>#REF!</v>
      </c>
      <c r="H30" s="24" t="e">
        <f>#REF!+#REF!</f>
        <v>#REF!</v>
      </c>
      <c r="I30" s="40"/>
      <c r="J30" s="40"/>
      <c r="K30" s="40"/>
      <c r="L30" s="40"/>
    </row>
    <row r="31" spans="1:19" ht="0.75" customHeight="1" x14ac:dyDescent="0.25">
      <c r="A31" s="86" t="s">
        <v>78</v>
      </c>
      <c r="B31" s="39" t="s">
        <v>79</v>
      </c>
      <c r="C31" s="33">
        <v>0</v>
      </c>
      <c r="D31" s="59">
        <v>0</v>
      </c>
      <c r="E31" s="44">
        <f>C31+D31</f>
        <v>0</v>
      </c>
      <c r="F31" s="34"/>
      <c r="G31" s="35"/>
      <c r="H31" s="33"/>
    </row>
    <row r="32" spans="1:19" s="4" customFormat="1" ht="20.25" customHeight="1" x14ac:dyDescent="0.25">
      <c r="A32" s="85"/>
      <c r="B32" s="54" t="s">
        <v>42</v>
      </c>
      <c r="C32" s="24">
        <f>C34+C35+C44+C51+C41+C38+C39+C40+C52</f>
        <v>113691.29999999999</v>
      </c>
      <c r="D32" s="74">
        <f>D34+D35+D44+D51+D41+D38+D39+D40+D52</f>
        <v>0</v>
      </c>
      <c r="E32" s="24">
        <f>E34+E35+E44+E51+E41+E38+E39+E40+E52</f>
        <v>113691.29999999999</v>
      </c>
      <c r="F32" s="53" t="e">
        <f>F34+#REF!+F35+#REF!+#REF!+#REF!+F44+F51+#REF!+F41</f>
        <v>#REF!</v>
      </c>
      <c r="G32" s="24" t="e">
        <f>G34+#REF!+G35+#REF!+#REF!+#REF!+G44+G51+#REF!+G41</f>
        <v>#REF!</v>
      </c>
      <c r="H32" s="24" t="e">
        <f>H34+#REF!+H35+#REF!+#REF!+#REF!+H44+H51+#REF!+H41</f>
        <v>#REF!</v>
      </c>
    </row>
    <row r="33" spans="1:15" s="31" customFormat="1" ht="31.5" x14ac:dyDescent="0.25">
      <c r="A33" s="85" t="s">
        <v>43</v>
      </c>
      <c r="B33" s="38" t="s">
        <v>44</v>
      </c>
      <c r="C33" s="24">
        <f>C34+C35+C38+C39</f>
        <v>77671.299999999988</v>
      </c>
      <c r="D33" s="74">
        <f>D34+D35+D38+D39</f>
        <v>0</v>
      </c>
      <c r="E33" s="24">
        <f>E34+E35+E38+E39</f>
        <v>77671.299999999988</v>
      </c>
      <c r="F33" s="53" t="e">
        <f>F34+#REF!+F35+#REF!+#REF!</f>
        <v>#REF!</v>
      </c>
      <c r="G33" s="24" t="e">
        <f>G34+#REF!+G35+#REF!+#REF!</f>
        <v>#REF!</v>
      </c>
      <c r="H33" s="24" t="e">
        <f>H34+#REF!+H35+#REF!+#REF!</f>
        <v>#REF!</v>
      </c>
      <c r="I33" s="40"/>
      <c r="J33" s="40"/>
      <c r="K33" s="40"/>
      <c r="L33" s="40"/>
    </row>
    <row r="34" spans="1:15" s="31" customFormat="1" ht="0.75" hidden="1" customHeight="1" x14ac:dyDescent="0.25">
      <c r="A34" s="85" t="s">
        <v>80</v>
      </c>
      <c r="B34" s="38" t="s">
        <v>45</v>
      </c>
      <c r="C34" s="44">
        <v>0</v>
      </c>
      <c r="D34" s="48">
        <v>0</v>
      </c>
      <c r="E34" s="44">
        <f>C34+D34</f>
        <v>0</v>
      </c>
      <c r="F34" s="49">
        <v>544</v>
      </c>
      <c r="G34" s="43">
        <v>1000</v>
      </c>
      <c r="H34" s="44">
        <v>109494.7</v>
      </c>
      <c r="I34" s="40"/>
      <c r="J34" s="40"/>
      <c r="K34" s="40"/>
      <c r="L34" s="40"/>
    </row>
    <row r="35" spans="1:15" s="31" customFormat="1" ht="110.25" x14ac:dyDescent="0.25">
      <c r="A35" s="85" t="s">
        <v>46</v>
      </c>
      <c r="B35" s="38" t="s">
        <v>81</v>
      </c>
      <c r="C35" s="24">
        <f t="shared" ref="C35:H35" si="6">SUM(C36:C37)</f>
        <v>68529.899999999994</v>
      </c>
      <c r="D35" s="74">
        <f t="shared" si="6"/>
        <v>0</v>
      </c>
      <c r="E35" s="74">
        <f t="shared" si="6"/>
        <v>68529.899999999994</v>
      </c>
      <c r="F35" s="53">
        <f t="shared" si="6"/>
        <v>2733432.04</v>
      </c>
      <c r="G35" s="24">
        <f t="shared" si="6"/>
        <v>25114000</v>
      </c>
      <c r="H35" s="24">
        <f t="shared" si="6"/>
        <v>37296604.899999999</v>
      </c>
      <c r="I35" s="40"/>
      <c r="J35" s="40"/>
      <c r="K35" s="40"/>
      <c r="L35" s="40"/>
    </row>
    <row r="36" spans="1:15" ht="88.5" customHeight="1" x14ac:dyDescent="0.25">
      <c r="A36" s="86" t="s">
        <v>47</v>
      </c>
      <c r="B36" s="36" t="s">
        <v>48</v>
      </c>
      <c r="C36" s="33">
        <v>67085.48</v>
      </c>
      <c r="D36" s="59">
        <v>0</v>
      </c>
      <c r="E36" s="44">
        <f t="shared" ref="E36:E40" si="7">C36+D36</f>
        <v>67085.48</v>
      </c>
      <c r="F36" s="34">
        <v>2685364.04</v>
      </c>
      <c r="G36" s="35">
        <v>25000000</v>
      </c>
      <c r="H36" s="33">
        <v>36959048.899999999</v>
      </c>
    </row>
    <row r="37" spans="1:15" ht="84" customHeight="1" x14ac:dyDescent="0.25">
      <c r="A37" s="86" t="s">
        <v>49</v>
      </c>
      <c r="B37" s="55" t="s">
        <v>50</v>
      </c>
      <c r="C37" s="33">
        <v>1444.42</v>
      </c>
      <c r="D37" s="59">
        <v>0</v>
      </c>
      <c r="E37" s="44">
        <f t="shared" si="7"/>
        <v>1444.42</v>
      </c>
      <c r="F37" s="34">
        <v>48068</v>
      </c>
      <c r="G37" s="35">
        <v>114000</v>
      </c>
      <c r="H37" s="33">
        <v>337556</v>
      </c>
    </row>
    <row r="38" spans="1:15" s="31" customFormat="1" ht="63" x14ac:dyDescent="0.25">
      <c r="A38" s="85" t="s">
        <v>51</v>
      </c>
      <c r="B38" s="56" t="s">
        <v>82</v>
      </c>
      <c r="C38" s="44">
        <v>1502</v>
      </c>
      <c r="D38" s="48">
        <v>0</v>
      </c>
      <c r="E38" s="44">
        <f t="shared" si="7"/>
        <v>1502</v>
      </c>
      <c r="F38" s="49"/>
      <c r="G38" s="44"/>
      <c r="H38" s="44"/>
      <c r="I38" s="40"/>
      <c r="J38" s="40"/>
      <c r="K38" s="40"/>
      <c r="L38" s="40"/>
    </row>
    <row r="39" spans="1:15" s="31" customFormat="1" ht="102" customHeight="1" x14ac:dyDescent="0.25">
      <c r="A39" s="85" t="s">
        <v>52</v>
      </c>
      <c r="B39" s="56" t="s">
        <v>99</v>
      </c>
      <c r="C39" s="44">
        <v>7639.4</v>
      </c>
      <c r="D39" s="48">
        <v>0</v>
      </c>
      <c r="E39" s="48">
        <f t="shared" si="7"/>
        <v>7639.4</v>
      </c>
      <c r="F39" s="49"/>
      <c r="G39" s="44"/>
      <c r="H39" s="44"/>
      <c r="I39" s="40"/>
      <c r="J39" s="40"/>
      <c r="K39" s="40"/>
      <c r="L39" s="40"/>
    </row>
    <row r="40" spans="1:15" s="31" customFormat="1" ht="24.75" customHeight="1" x14ac:dyDescent="0.25">
      <c r="A40" s="85" t="s">
        <v>53</v>
      </c>
      <c r="B40" s="56" t="s">
        <v>83</v>
      </c>
      <c r="C40" s="44">
        <v>4314.8999999999996</v>
      </c>
      <c r="D40" s="48">
        <v>0</v>
      </c>
      <c r="E40" s="44">
        <f t="shared" si="7"/>
        <v>4314.8999999999996</v>
      </c>
      <c r="F40" s="49"/>
      <c r="G40" s="44"/>
      <c r="H40" s="44"/>
      <c r="I40" s="40"/>
      <c r="J40" s="40"/>
      <c r="K40" s="40"/>
      <c r="L40" s="40"/>
    </row>
    <row r="41" spans="1:15" s="31" customFormat="1" ht="31.5" x14ac:dyDescent="0.25">
      <c r="A41" s="85" t="s">
        <v>84</v>
      </c>
      <c r="B41" s="38" t="s">
        <v>101</v>
      </c>
      <c r="C41" s="24">
        <f>SUM(C42:C43)</f>
        <v>0</v>
      </c>
      <c r="D41" s="74">
        <f>D43+D42</f>
        <v>0</v>
      </c>
      <c r="E41" s="24">
        <f>SUM(E42:E43)</f>
        <v>0</v>
      </c>
      <c r="F41" s="49">
        <v>106408.84</v>
      </c>
      <c r="G41" s="43">
        <v>1750000</v>
      </c>
      <c r="H41" s="44">
        <v>1957857.25</v>
      </c>
      <c r="I41" s="40"/>
      <c r="J41" s="40"/>
      <c r="K41" s="40"/>
      <c r="L41" s="40"/>
    </row>
    <row r="42" spans="1:15" s="31" customFormat="1" ht="31.5" x14ac:dyDescent="0.25">
      <c r="A42" s="86" t="s">
        <v>54</v>
      </c>
      <c r="B42" s="39" t="s">
        <v>100</v>
      </c>
      <c r="C42" s="44">
        <v>0</v>
      </c>
      <c r="D42" s="48">
        <v>0</v>
      </c>
      <c r="E42" s="44">
        <f>C42+D42</f>
        <v>0</v>
      </c>
      <c r="F42" s="49"/>
      <c r="G42" s="43"/>
      <c r="H42" s="44"/>
      <c r="I42" s="40"/>
      <c r="J42" s="40"/>
      <c r="K42" s="40"/>
      <c r="L42" s="40"/>
    </row>
    <row r="43" spans="1:15" s="31" customFormat="1" ht="31.5" x14ac:dyDescent="0.25">
      <c r="A43" s="86" t="s">
        <v>55</v>
      </c>
      <c r="B43" s="73" t="s">
        <v>56</v>
      </c>
      <c r="C43" s="44">
        <v>0</v>
      </c>
      <c r="D43" s="48">
        <v>0</v>
      </c>
      <c r="E43" s="48">
        <f>C43+D43</f>
        <v>0</v>
      </c>
      <c r="F43" s="49"/>
      <c r="G43" s="43"/>
      <c r="H43" s="44"/>
      <c r="I43" s="40"/>
      <c r="J43" s="40"/>
      <c r="K43" s="40"/>
      <c r="L43" s="40"/>
      <c r="O43" s="80"/>
    </row>
    <row r="44" spans="1:15" s="29" customFormat="1" ht="31.5" x14ac:dyDescent="0.25">
      <c r="A44" s="85" t="s">
        <v>57</v>
      </c>
      <c r="B44" s="38" t="s">
        <v>58</v>
      </c>
      <c r="C44" s="24">
        <f>C45+C46+C48</f>
        <v>29597.600000000002</v>
      </c>
      <c r="D44" s="74">
        <f>D46+D48+D45</f>
        <v>0</v>
      </c>
      <c r="E44" s="24">
        <f>E45+E46+E48</f>
        <v>29597.600000000002</v>
      </c>
      <c r="F44" s="53" t="e">
        <f>#REF!+F46+F48</f>
        <v>#REF!</v>
      </c>
      <c r="G44" s="24" t="e">
        <f>#REF!+G46+G48</f>
        <v>#REF!</v>
      </c>
      <c r="H44" s="24" t="e">
        <f>#REF!+H46+H48</f>
        <v>#REF!</v>
      </c>
    </row>
    <row r="45" spans="1:15" s="29" customFormat="1" ht="31.5" x14ac:dyDescent="0.25">
      <c r="A45" s="86" t="s">
        <v>59</v>
      </c>
      <c r="B45" s="39" t="s">
        <v>60</v>
      </c>
      <c r="C45" s="44">
        <v>23126.9</v>
      </c>
      <c r="D45" s="48">
        <v>0</v>
      </c>
      <c r="E45" s="44">
        <f>C45+D45</f>
        <v>23126.9</v>
      </c>
      <c r="F45" s="53"/>
      <c r="G45" s="24"/>
      <c r="H45" s="24"/>
    </row>
    <row r="46" spans="1:15" s="58" customFormat="1" ht="94.5" x14ac:dyDescent="0.25">
      <c r="A46" s="85" t="s">
        <v>90</v>
      </c>
      <c r="B46" s="38" t="s">
        <v>89</v>
      </c>
      <c r="C46" s="24">
        <f t="shared" ref="C46:H46" si="8">SUM(C47:C47)</f>
        <v>4300.8999999999996</v>
      </c>
      <c r="D46" s="74">
        <f t="shared" si="8"/>
        <v>0</v>
      </c>
      <c r="E46" s="24">
        <f t="shared" si="8"/>
        <v>4300.8999999999996</v>
      </c>
      <c r="F46" s="28">
        <f t="shared" si="8"/>
        <v>335408.48</v>
      </c>
      <c r="G46" s="27">
        <f t="shared" si="8"/>
        <v>3260000</v>
      </c>
      <c r="H46" s="27">
        <f t="shared" si="8"/>
        <v>4321306.45</v>
      </c>
      <c r="I46" s="57"/>
      <c r="J46" s="57"/>
    </row>
    <row r="47" spans="1:15" s="14" customFormat="1" ht="111.75" customHeight="1" x14ac:dyDescent="0.25">
      <c r="A47" s="86" t="s">
        <v>61</v>
      </c>
      <c r="B47" s="39" t="s">
        <v>74</v>
      </c>
      <c r="C47" s="33">
        <v>4300.8999999999996</v>
      </c>
      <c r="D47" s="59">
        <v>0</v>
      </c>
      <c r="E47" s="44">
        <f>C47+D47</f>
        <v>4300.8999999999996</v>
      </c>
      <c r="F47" s="34">
        <v>335408.48</v>
      </c>
      <c r="G47" s="35">
        <v>3260000</v>
      </c>
      <c r="H47" s="33">
        <v>4321306.45</v>
      </c>
    </row>
    <row r="48" spans="1:15" s="58" customFormat="1" ht="47.25" x14ac:dyDescent="0.25">
      <c r="A48" s="85" t="s">
        <v>86</v>
      </c>
      <c r="B48" s="38" t="s">
        <v>85</v>
      </c>
      <c r="C48" s="24">
        <f>SUM(C49:C50)</f>
        <v>2169.7999999999997</v>
      </c>
      <c r="D48" s="74">
        <f>SUM(D49:D50)</f>
        <v>0</v>
      </c>
      <c r="E48" s="24">
        <f>SUM(E49:E50)</f>
        <v>2169.7999999999997</v>
      </c>
      <c r="F48" s="28">
        <f>F49+F50</f>
        <v>447669.26</v>
      </c>
      <c r="G48" s="27">
        <f>G49+G50</f>
        <v>3450000</v>
      </c>
      <c r="H48" s="27">
        <f>H49+H50</f>
        <v>4824313.68</v>
      </c>
      <c r="M48" s="98"/>
    </row>
    <row r="49" spans="1:17" ht="53.25" customHeight="1" x14ac:dyDescent="0.25">
      <c r="A49" s="86" t="s">
        <v>87</v>
      </c>
      <c r="B49" s="39" t="s">
        <v>62</v>
      </c>
      <c r="C49" s="33">
        <v>1942.36</v>
      </c>
      <c r="D49" s="59">
        <v>0</v>
      </c>
      <c r="E49" s="44">
        <f>C49+D49</f>
        <v>1942.36</v>
      </c>
      <c r="F49" s="34">
        <v>447669.26</v>
      </c>
      <c r="G49" s="35">
        <v>2950000</v>
      </c>
      <c r="H49" s="33">
        <v>3918513.68</v>
      </c>
      <c r="M49" s="99"/>
    </row>
    <row r="50" spans="1:17" ht="63" x14ac:dyDescent="0.25">
      <c r="A50" s="86" t="s">
        <v>63</v>
      </c>
      <c r="B50" s="39" t="s">
        <v>88</v>
      </c>
      <c r="C50" s="33">
        <v>227.44</v>
      </c>
      <c r="D50" s="59">
        <v>0</v>
      </c>
      <c r="E50" s="44">
        <f>C50+D50</f>
        <v>227.44</v>
      </c>
      <c r="F50" s="34">
        <v>0</v>
      </c>
      <c r="G50" s="35">
        <v>500000</v>
      </c>
      <c r="H50" s="33">
        <v>905800</v>
      </c>
      <c r="M50" s="99"/>
    </row>
    <row r="51" spans="1:17" s="31" customFormat="1" ht="15.75" x14ac:dyDescent="0.25">
      <c r="A51" s="85" t="s">
        <v>64</v>
      </c>
      <c r="B51" s="38" t="s">
        <v>65</v>
      </c>
      <c r="C51" s="44">
        <v>2107.5</v>
      </c>
      <c r="D51" s="48">
        <v>0</v>
      </c>
      <c r="E51" s="48">
        <f>C51+D51</f>
        <v>2107.5</v>
      </c>
      <c r="F51" s="49">
        <v>907709.83</v>
      </c>
      <c r="G51" s="43">
        <v>16269600</v>
      </c>
      <c r="H51" s="44">
        <v>7538324.1399999997</v>
      </c>
      <c r="I51" s="40"/>
      <c r="J51" s="40"/>
      <c r="K51" s="40"/>
      <c r="L51" s="40"/>
      <c r="M51" s="100"/>
    </row>
    <row r="52" spans="1:17" s="31" customFormat="1" ht="21" customHeight="1" x14ac:dyDescent="0.25">
      <c r="A52" s="94" t="s">
        <v>117</v>
      </c>
      <c r="B52" s="38" t="s">
        <v>118</v>
      </c>
      <c r="C52" s="44">
        <v>0</v>
      </c>
      <c r="D52" s="48">
        <v>0</v>
      </c>
      <c r="E52" s="48">
        <f>C52+D52</f>
        <v>0</v>
      </c>
      <c r="F52" s="49"/>
      <c r="G52" s="43"/>
      <c r="H52" s="44"/>
      <c r="I52" s="40"/>
      <c r="J52" s="40"/>
      <c r="K52" s="40"/>
      <c r="L52" s="40"/>
      <c r="M52" s="100"/>
    </row>
    <row r="53" spans="1:17" s="40" customFormat="1" ht="24" customHeight="1" x14ac:dyDescent="0.25">
      <c r="A53" s="85"/>
      <c r="B53" s="54" t="s">
        <v>91</v>
      </c>
      <c r="C53" s="24">
        <f t="shared" ref="C53:H53" si="9">SUM(C8+C32)</f>
        <v>792923.7</v>
      </c>
      <c r="D53" s="74">
        <f t="shared" si="9"/>
        <v>0</v>
      </c>
      <c r="E53" s="24">
        <f t="shared" si="9"/>
        <v>792923.7</v>
      </c>
      <c r="F53" s="28" t="e">
        <f t="shared" si="9"/>
        <v>#REF!</v>
      </c>
      <c r="G53" s="27" t="e">
        <f t="shared" si="9"/>
        <v>#REF!</v>
      </c>
      <c r="H53" s="27" t="e">
        <f t="shared" si="9"/>
        <v>#REF!</v>
      </c>
      <c r="I53" s="50"/>
      <c r="J53" s="50"/>
      <c r="K53" s="50"/>
      <c r="L53" s="50"/>
      <c r="M53" s="101"/>
      <c r="N53" s="50"/>
      <c r="O53" s="50"/>
      <c r="P53" s="50"/>
      <c r="Q53" s="50"/>
    </row>
    <row r="54" spans="1:17" s="40" customFormat="1" ht="22.5" customHeight="1" x14ac:dyDescent="0.25">
      <c r="A54" s="85"/>
      <c r="B54" s="54" t="s">
        <v>92</v>
      </c>
      <c r="C54" s="24">
        <f>SUM(C55+C65+C66+C67+C64+C63)</f>
        <v>2262615.0999999996</v>
      </c>
      <c r="D54" s="74">
        <f>SUM(D64+D55+D65+D66+D67+D63)</f>
        <v>-1874.8</v>
      </c>
      <c r="E54" s="74">
        <f>SUM(E64+E55+E65+E66+E67+E63)</f>
        <v>2260740.2999999998</v>
      </c>
      <c r="F54" s="28"/>
      <c r="G54" s="27"/>
      <c r="H54" s="27"/>
      <c r="I54" s="50"/>
      <c r="J54" s="50"/>
      <c r="K54" s="50"/>
      <c r="L54" s="50"/>
      <c r="M54" s="101"/>
      <c r="N54" s="50"/>
      <c r="O54" s="50"/>
      <c r="P54" s="50"/>
      <c r="Q54" s="50"/>
    </row>
    <row r="55" spans="1:17" s="31" customFormat="1" ht="31.5" x14ac:dyDescent="0.25">
      <c r="A55" s="85" t="s">
        <v>66</v>
      </c>
      <c r="B55" s="38" t="s">
        <v>115</v>
      </c>
      <c r="C55" s="24">
        <f t="shared" ref="C55:H55" si="10">C56+C60+C61+C62</f>
        <v>2262615.0999999996</v>
      </c>
      <c r="D55" s="74">
        <f t="shared" si="10"/>
        <v>-1874.8</v>
      </c>
      <c r="E55" s="24">
        <f t="shared" si="10"/>
        <v>2260740.2999999998</v>
      </c>
      <c r="F55" s="53" t="e">
        <f t="shared" si="10"/>
        <v>#REF!</v>
      </c>
      <c r="G55" s="24" t="e">
        <f t="shared" si="10"/>
        <v>#REF!</v>
      </c>
      <c r="H55" s="24" t="e">
        <f t="shared" si="10"/>
        <v>#REF!</v>
      </c>
      <c r="I55" s="50"/>
      <c r="J55" s="50"/>
      <c r="K55" s="50"/>
      <c r="L55" s="50"/>
      <c r="M55" s="102"/>
      <c r="N55" s="51"/>
      <c r="O55" s="51"/>
      <c r="P55" s="51"/>
      <c r="Q55" s="51"/>
    </row>
    <row r="56" spans="1:17" s="47" customFormat="1" ht="31.5" x14ac:dyDescent="0.25">
      <c r="A56" s="85" t="s">
        <v>108</v>
      </c>
      <c r="B56" s="38" t="s">
        <v>93</v>
      </c>
      <c r="C56" s="44">
        <f>C57+C58+C59</f>
        <v>667212.9</v>
      </c>
      <c r="D56" s="44">
        <f>D57+D58+D59</f>
        <v>0</v>
      </c>
      <c r="E56" s="44">
        <f>E57+E58+E59</f>
        <v>667212.9</v>
      </c>
      <c r="F56" s="42" t="e">
        <f>F57+F58+#REF!+#REF!</f>
        <v>#REF!</v>
      </c>
      <c r="G56" s="41" t="e">
        <f>G57+G58+#REF!+#REF!</f>
        <v>#REF!</v>
      </c>
      <c r="H56" s="41" t="e">
        <f>H57+H58+#REF!+#REF!</f>
        <v>#REF!</v>
      </c>
      <c r="I56" s="60"/>
      <c r="J56" s="60"/>
      <c r="K56" s="60"/>
      <c r="L56" s="60"/>
      <c r="M56" s="103"/>
    </row>
    <row r="57" spans="1:17" ht="31.5" x14ac:dyDescent="0.25">
      <c r="A57" s="86" t="s">
        <v>102</v>
      </c>
      <c r="B57" s="33" t="s">
        <v>69</v>
      </c>
      <c r="C57" s="33">
        <v>667212.9</v>
      </c>
      <c r="D57" s="59">
        <v>0</v>
      </c>
      <c r="E57" s="44">
        <f t="shared" ref="E57:E67" si="11">C57+D57</f>
        <v>667212.9</v>
      </c>
      <c r="F57" s="34">
        <v>61275100</v>
      </c>
      <c r="G57" s="33">
        <v>490200720</v>
      </c>
      <c r="H57" s="33">
        <v>490200800</v>
      </c>
      <c r="M57" s="99"/>
    </row>
    <row r="58" spans="1:17" ht="31.5" x14ac:dyDescent="0.25">
      <c r="A58" s="92" t="s">
        <v>103</v>
      </c>
      <c r="B58" s="61" t="s">
        <v>70</v>
      </c>
      <c r="C58" s="33">
        <v>0</v>
      </c>
      <c r="D58" s="59">
        <v>0</v>
      </c>
      <c r="E58" s="44">
        <f t="shared" si="11"/>
        <v>0</v>
      </c>
      <c r="F58" s="34">
        <v>0</v>
      </c>
      <c r="G58" s="33">
        <v>179201175</v>
      </c>
      <c r="H58" s="33">
        <v>143999300</v>
      </c>
      <c r="M58" s="99"/>
    </row>
    <row r="59" spans="1:17" ht="24.75" customHeight="1" x14ac:dyDescent="0.25">
      <c r="A59" s="92" t="s">
        <v>112</v>
      </c>
      <c r="B59" s="61" t="s">
        <v>98</v>
      </c>
      <c r="C59" s="33">
        <v>0</v>
      </c>
      <c r="D59" s="59">
        <v>0</v>
      </c>
      <c r="E59" s="44">
        <f t="shared" si="11"/>
        <v>0</v>
      </c>
      <c r="F59" s="34"/>
      <c r="G59" s="33"/>
      <c r="H59" s="33"/>
      <c r="M59" s="99"/>
    </row>
    <row r="60" spans="1:17" s="47" customFormat="1" ht="31.5" x14ac:dyDescent="0.25">
      <c r="A60" s="85" t="s">
        <v>104</v>
      </c>
      <c r="B60" s="38" t="s">
        <v>94</v>
      </c>
      <c r="C60" s="44">
        <v>165270</v>
      </c>
      <c r="D60" s="48">
        <v>0</v>
      </c>
      <c r="E60" s="48">
        <f t="shared" si="11"/>
        <v>165270</v>
      </c>
      <c r="F60" s="42">
        <v>4868700</v>
      </c>
      <c r="G60" s="41">
        <v>588889900</v>
      </c>
      <c r="H60" s="41">
        <v>596926520</v>
      </c>
      <c r="I60" s="60"/>
      <c r="J60" s="60"/>
      <c r="K60" s="60"/>
      <c r="L60" s="60"/>
      <c r="M60" s="103"/>
    </row>
    <row r="61" spans="1:17" s="47" customFormat="1" ht="31.5" x14ac:dyDescent="0.25">
      <c r="A61" s="85" t="s">
        <v>105</v>
      </c>
      <c r="B61" s="38" t="s">
        <v>95</v>
      </c>
      <c r="C61" s="44">
        <v>1391863.4</v>
      </c>
      <c r="D61" s="48">
        <v>0</v>
      </c>
      <c r="E61" s="44">
        <f t="shared" si="11"/>
        <v>1391863.4</v>
      </c>
      <c r="F61" s="42">
        <v>18451450</v>
      </c>
      <c r="G61" s="41">
        <v>447337230</v>
      </c>
      <c r="H61" s="41">
        <v>433947552</v>
      </c>
      <c r="I61" s="58"/>
      <c r="J61" s="58"/>
      <c r="K61" s="60"/>
      <c r="L61" s="60"/>
      <c r="M61" s="103"/>
    </row>
    <row r="62" spans="1:17" s="47" customFormat="1" ht="15.75" x14ac:dyDescent="0.25">
      <c r="A62" s="85" t="s">
        <v>106</v>
      </c>
      <c r="B62" s="38" t="s">
        <v>0</v>
      </c>
      <c r="C62" s="44">
        <v>38268.800000000003</v>
      </c>
      <c r="D62" s="48">
        <v>-1874.8</v>
      </c>
      <c r="E62" s="44">
        <f t="shared" si="11"/>
        <v>36394</v>
      </c>
      <c r="F62" s="42">
        <v>621203.49</v>
      </c>
      <c r="G62" s="41">
        <v>68658377</v>
      </c>
      <c r="H62" s="75">
        <v>68281727.510000005</v>
      </c>
      <c r="I62" s="62"/>
      <c r="J62" s="58"/>
      <c r="K62" s="58"/>
      <c r="L62" s="60"/>
      <c r="M62" s="103"/>
    </row>
    <row r="63" spans="1:17" s="47" customFormat="1" ht="47.25" x14ac:dyDescent="0.25">
      <c r="A63" s="95" t="s">
        <v>121</v>
      </c>
      <c r="B63" s="96" t="s">
        <v>124</v>
      </c>
      <c r="C63" s="44">
        <v>0</v>
      </c>
      <c r="D63" s="48">
        <v>0</v>
      </c>
      <c r="E63" s="44">
        <f t="shared" si="11"/>
        <v>0</v>
      </c>
      <c r="F63" s="42"/>
      <c r="G63" s="41"/>
      <c r="H63" s="75"/>
      <c r="I63" s="62"/>
      <c r="J63" s="58"/>
      <c r="K63" s="58"/>
      <c r="L63" s="60"/>
      <c r="M63" s="103"/>
    </row>
    <row r="64" spans="1:17" s="47" customFormat="1" ht="31.5" x14ac:dyDescent="0.25">
      <c r="A64" s="85" t="s">
        <v>119</v>
      </c>
      <c r="B64" s="38" t="s">
        <v>120</v>
      </c>
      <c r="C64" s="44">
        <v>0</v>
      </c>
      <c r="D64" s="48">
        <v>0</v>
      </c>
      <c r="E64" s="44">
        <f t="shared" si="11"/>
        <v>0</v>
      </c>
      <c r="F64" s="42"/>
      <c r="G64" s="41"/>
      <c r="H64" s="75"/>
      <c r="I64" s="62"/>
      <c r="J64" s="58"/>
      <c r="K64" s="58"/>
      <c r="L64" s="60"/>
      <c r="M64" s="103"/>
    </row>
    <row r="65" spans="1:13" s="31" customFormat="1" ht="22.5" customHeight="1" x14ac:dyDescent="0.25">
      <c r="A65" s="85" t="s">
        <v>107</v>
      </c>
      <c r="B65" s="38" t="s">
        <v>71</v>
      </c>
      <c r="C65" s="44">
        <v>0</v>
      </c>
      <c r="D65" s="48">
        <v>0</v>
      </c>
      <c r="E65" s="44">
        <f t="shared" si="11"/>
        <v>0</v>
      </c>
      <c r="F65" s="49">
        <v>710000</v>
      </c>
      <c r="G65" s="44">
        <v>11574279.73</v>
      </c>
      <c r="H65" s="76">
        <v>11723279.73</v>
      </c>
      <c r="I65" s="29"/>
      <c r="J65" s="29"/>
      <c r="K65" s="29"/>
      <c r="L65" s="40"/>
      <c r="M65" s="100"/>
    </row>
    <row r="66" spans="1:13" s="31" customFormat="1" ht="69.75" customHeight="1" x14ac:dyDescent="0.25">
      <c r="A66" s="85" t="s">
        <v>67</v>
      </c>
      <c r="B66" s="38" t="s">
        <v>111</v>
      </c>
      <c r="C66" s="48">
        <v>0</v>
      </c>
      <c r="D66" s="48">
        <v>0</v>
      </c>
      <c r="E66" s="48">
        <f t="shared" si="11"/>
        <v>0</v>
      </c>
      <c r="F66" s="42">
        <v>0</v>
      </c>
      <c r="G66" s="41">
        <v>181800</v>
      </c>
      <c r="H66" s="75">
        <v>183349.83</v>
      </c>
      <c r="I66" s="29"/>
      <c r="J66" s="79"/>
      <c r="K66" s="29"/>
      <c r="L66" s="40"/>
      <c r="M66" s="100"/>
    </row>
    <row r="67" spans="1:13" s="31" customFormat="1" ht="61.5" customHeight="1" x14ac:dyDescent="0.25">
      <c r="A67" s="85" t="s">
        <v>96</v>
      </c>
      <c r="B67" s="38" t="s">
        <v>72</v>
      </c>
      <c r="C67" s="48">
        <v>0</v>
      </c>
      <c r="D67" s="48">
        <v>0</v>
      </c>
      <c r="E67" s="48">
        <f t="shared" si="11"/>
        <v>0</v>
      </c>
      <c r="F67" s="42">
        <v>-1500</v>
      </c>
      <c r="G67" s="41">
        <v>-181800</v>
      </c>
      <c r="H67" s="75">
        <v>-183349.83</v>
      </c>
      <c r="I67" s="29"/>
      <c r="J67" s="29"/>
      <c r="K67" s="29"/>
      <c r="L67" s="40"/>
    </row>
    <row r="68" spans="1:13" s="4" customFormat="1" ht="40.5" customHeight="1" thickBot="1" x14ac:dyDescent="0.3">
      <c r="A68" s="93"/>
      <c r="B68" s="54" t="s">
        <v>68</v>
      </c>
      <c r="C68" s="24">
        <f>C53+C54</f>
        <v>3055538.8</v>
      </c>
      <c r="D68" s="24">
        <f>D53+D54</f>
        <v>-1874.8</v>
      </c>
      <c r="E68" s="24">
        <f>E53+E54</f>
        <v>3053664</v>
      </c>
      <c r="F68" s="64" t="e">
        <f t="shared" ref="F68:H68" si="12">F53+F55+F65+F66+F67</f>
        <v>#REF!</v>
      </c>
      <c r="G68" s="63" t="e">
        <f t="shared" si="12"/>
        <v>#REF!</v>
      </c>
      <c r="H68" s="63" t="e">
        <f t="shared" si="12"/>
        <v>#REF!</v>
      </c>
    </row>
    <row r="69" spans="1:13" x14ac:dyDescent="0.2">
      <c r="B69" s="65"/>
      <c r="C69" s="66"/>
      <c r="D69" s="66"/>
      <c r="E69" s="66"/>
      <c r="F69" s="66"/>
      <c r="G69" s="67"/>
      <c r="H69" s="68"/>
    </row>
    <row r="70" spans="1:13" x14ac:dyDescent="0.2">
      <c r="C70" s="66"/>
      <c r="D70" s="66"/>
      <c r="E70" s="66"/>
      <c r="F70" s="66"/>
      <c r="G70" s="67"/>
      <c r="H70" s="68"/>
    </row>
    <row r="71" spans="1:13" x14ac:dyDescent="0.2">
      <c r="C71" s="66"/>
      <c r="D71" s="66"/>
      <c r="E71" s="66"/>
      <c r="F71" s="66"/>
      <c r="G71" s="67"/>
      <c r="H71" s="68"/>
    </row>
    <row r="72" spans="1:13" x14ac:dyDescent="0.2">
      <c r="C72" s="66"/>
      <c r="D72" s="66"/>
      <c r="E72" s="66"/>
      <c r="F72" s="66"/>
      <c r="G72" s="67"/>
      <c r="H72" s="68"/>
    </row>
    <row r="73" spans="1:13" x14ac:dyDescent="0.2">
      <c r="C73" s="66"/>
      <c r="D73" s="66"/>
      <c r="E73" s="66"/>
      <c r="F73" s="66"/>
      <c r="G73" s="67"/>
      <c r="H73" s="68"/>
    </row>
    <row r="74" spans="1:13" x14ac:dyDescent="0.2">
      <c r="C74" s="66"/>
      <c r="D74" s="66"/>
      <c r="E74" s="66"/>
      <c r="F74" s="66"/>
      <c r="G74" s="67"/>
      <c r="H74" s="68"/>
    </row>
    <row r="75" spans="1:13" x14ac:dyDescent="0.2">
      <c r="C75" s="66"/>
      <c r="D75" s="66"/>
      <c r="E75" s="66"/>
      <c r="F75" s="66"/>
      <c r="G75" s="67"/>
      <c r="H75" s="68"/>
    </row>
    <row r="76" spans="1:13" x14ac:dyDescent="0.2">
      <c r="C76" s="66"/>
      <c r="D76" s="66"/>
      <c r="E76" s="66"/>
      <c r="F76" s="66"/>
      <c r="G76" s="67"/>
      <c r="H76" s="68"/>
    </row>
    <row r="77" spans="1:13" x14ac:dyDescent="0.2">
      <c r="C77" s="66"/>
      <c r="D77" s="66"/>
      <c r="E77" s="66"/>
      <c r="F77" s="66"/>
      <c r="G77" s="67"/>
      <c r="H77" s="68"/>
    </row>
    <row r="78" spans="1:13" x14ac:dyDescent="0.2">
      <c r="C78" s="66"/>
      <c r="D78" s="66"/>
      <c r="E78" s="66"/>
      <c r="F78" s="66"/>
      <c r="G78" s="67"/>
      <c r="H78" s="68"/>
    </row>
    <row r="79" spans="1:13" x14ac:dyDescent="0.2">
      <c r="C79" s="66"/>
      <c r="D79" s="66"/>
      <c r="E79" s="66"/>
      <c r="F79" s="66"/>
      <c r="G79" s="67"/>
      <c r="H79" s="68"/>
    </row>
    <row r="80" spans="1:13" x14ac:dyDescent="0.2">
      <c r="C80" s="66"/>
      <c r="D80" s="66"/>
      <c r="E80" s="66"/>
      <c r="F80" s="66"/>
      <c r="G80" s="67"/>
      <c r="H80" s="68"/>
    </row>
    <row r="81" spans="3:8" x14ac:dyDescent="0.2">
      <c r="C81" s="66"/>
      <c r="D81" s="66"/>
      <c r="E81" s="66"/>
      <c r="F81" s="66"/>
      <c r="G81" s="67"/>
      <c r="H81" s="68"/>
    </row>
    <row r="82" spans="3:8" x14ac:dyDescent="0.2">
      <c r="C82" s="66"/>
      <c r="D82" s="66"/>
      <c r="E82" s="66"/>
      <c r="F82" s="66"/>
      <c r="G82" s="67"/>
      <c r="H82" s="68"/>
    </row>
    <row r="83" spans="3:8" x14ac:dyDescent="0.2">
      <c r="C83" s="66"/>
      <c r="D83" s="66"/>
      <c r="E83" s="66"/>
      <c r="F83" s="66"/>
      <c r="G83" s="67"/>
      <c r="H83" s="68"/>
    </row>
    <row r="84" spans="3:8" x14ac:dyDescent="0.2">
      <c r="C84" s="66"/>
      <c r="D84" s="66"/>
      <c r="E84" s="66"/>
      <c r="F84" s="66"/>
      <c r="G84" s="67"/>
      <c r="H84" s="68"/>
    </row>
    <row r="85" spans="3:8" x14ac:dyDescent="0.2">
      <c r="C85" s="66"/>
      <c r="D85" s="66"/>
      <c r="E85" s="66"/>
      <c r="F85" s="66"/>
      <c r="G85" s="67"/>
      <c r="H85" s="68"/>
    </row>
    <row r="86" spans="3:8" x14ac:dyDescent="0.2">
      <c r="C86" s="66"/>
      <c r="D86" s="66"/>
      <c r="E86" s="66"/>
      <c r="F86" s="66"/>
      <c r="G86" s="67"/>
      <c r="H86" s="68"/>
    </row>
    <row r="87" spans="3:8" x14ac:dyDescent="0.2">
      <c r="C87" s="66"/>
      <c r="D87" s="66"/>
      <c r="E87" s="66"/>
      <c r="F87" s="66"/>
      <c r="G87" s="67"/>
      <c r="H87" s="68"/>
    </row>
    <row r="88" spans="3:8" x14ac:dyDescent="0.2">
      <c r="C88" s="66"/>
      <c r="D88" s="66"/>
      <c r="E88" s="66"/>
      <c r="F88" s="66"/>
      <c r="G88" s="67"/>
      <c r="H88" s="68"/>
    </row>
    <row r="89" spans="3:8" x14ac:dyDescent="0.2">
      <c r="C89" s="66"/>
      <c r="D89" s="66"/>
      <c r="E89" s="66"/>
      <c r="F89" s="66"/>
      <c r="G89" s="67"/>
      <c r="H89" s="68"/>
    </row>
    <row r="90" spans="3:8" x14ac:dyDescent="0.2">
      <c r="C90" s="66"/>
      <c r="D90" s="66"/>
      <c r="E90" s="66"/>
      <c r="F90" s="66"/>
      <c r="G90" s="67"/>
      <c r="H90" s="68"/>
    </row>
    <row r="91" spans="3:8" x14ac:dyDescent="0.2">
      <c r="C91" s="66"/>
      <c r="D91" s="66"/>
      <c r="E91" s="66"/>
      <c r="F91" s="66"/>
      <c r="G91" s="67"/>
      <c r="H91" s="68"/>
    </row>
    <row r="92" spans="3:8" x14ac:dyDescent="0.2">
      <c r="C92" s="66"/>
      <c r="D92" s="66"/>
      <c r="E92" s="66"/>
      <c r="F92" s="66"/>
      <c r="G92" s="67"/>
      <c r="H92" s="68"/>
    </row>
    <row r="93" spans="3:8" x14ac:dyDescent="0.2">
      <c r="C93" s="66"/>
      <c r="D93" s="66"/>
      <c r="E93" s="66"/>
      <c r="F93" s="66"/>
      <c r="G93" s="67"/>
      <c r="H93" s="68"/>
    </row>
    <row r="94" spans="3:8" x14ac:dyDescent="0.2">
      <c r="C94" s="66"/>
      <c r="D94" s="66"/>
      <c r="E94" s="66"/>
      <c r="F94" s="66"/>
      <c r="G94" s="67"/>
      <c r="H94" s="68"/>
    </row>
    <row r="95" spans="3:8" x14ac:dyDescent="0.2">
      <c r="C95" s="66"/>
      <c r="D95" s="66"/>
      <c r="E95" s="66"/>
      <c r="F95" s="66"/>
      <c r="G95" s="67"/>
      <c r="H95" s="68"/>
    </row>
    <row r="96" spans="3:8" x14ac:dyDescent="0.2">
      <c r="C96" s="66"/>
      <c r="D96" s="66"/>
      <c r="E96" s="66"/>
      <c r="F96" s="66"/>
      <c r="G96" s="67"/>
      <c r="H96" s="68"/>
    </row>
    <row r="97" spans="3:8" x14ac:dyDescent="0.2">
      <c r="C97" s="66"/>
      <c r="D97" s="66"/>
      <c r="E97" s="66"/>
      <c r="F97" s="66"/>
      <c r="G97" s="67"/>
      <c r="H97" s="68"/>
    </row>
    <row r="98" spans="3:8" x14ac:dyDescent="0.2">
      <c r="C98" s="66"/>
      <c r="D98" s="66"/>
      <c r="E98" s="66"/>
      <c r="F98" s="66"/>
      <c r="G98" s="67"/>
      <c r="H98" s="68"/>
    </row>
    <row r="99" spans="3:8" x14ac:dyDescent="0.2">
      <c r="C99" s="66"/>
      <c r="D99" s="66"/>
      <c r="E99" s="66"/>
      <c r="F99" s="66"/>
      <c r="G99" s="67"/>
      <c r="H99" s="68"/>
    </row>
    <row r="100" spans="3:8" x14ac:dyDescent="0.2">
      <c r="C100" s="66"/>
      <c r="D100" s="66"/>
      <c r="E100" s="66"/>
      <c r="F100" s="66"/>
      <c r="G100" s="67"/>
      <c r="H100" s="68"/>
    </row>
    <row r="101" spans="3:8" x14ac:dyDescent="0.2">
      <c r="C101" s="66"/>
      <c r="D101" s="66"/>
      <c r="E101" s="66"/>
      <c r="F101" s="66"/>
      <c r="G101" s="67"/>
      <c r="H101" s="68"/>
    </row>
    <row r="102" spans="3:8" x14ac:dyDescent="0.2">
      <c r="C102" s="66"/>
      <c r="D102" s="66"/>
      <c r="E102" s="66"/>
      <c r="F102" s="66"/>
      <c r="G102" s="67"/>
      <c r="H102" s="68"/>
    </row>
    <row r="103" spans="3:8" x14ac:dyDescent="0.2">
      <c r="C103" s="66"/>
      <c r="D103" s="66"/>
      <c r="E103" s="66"/>
      <c r="F103" s="66"/>
      <c r="G103" s="67"/>
      <c r="H103" s="68"/>
    </row>
    <row r="104" spans="3:8" x14ac:dyDescent="0.2">
      <c r="C104" s="66"/>
      <c r="D104" s="66"/>
      <c r="E104" s="66"/>
      <c r="F104" s="66"/>
      <c r="G104" s="67"/>
      <c r="H104" s="68"/>
    </row>
    <row r="105" spans="3:8" x14ac:dyDescent="0.2">
      <c r="C105" s="66"/>
      <c r="D105" s="66"/>
      <c r="E105" s="66"/>
      <c r="F105" s="66"/>
      <c r="G105" s="67"/>
      <c r="H105" s="68"/>
    </row>
  </sheetData>
  <mergeCells count="3">
    <mergeCell ref="D1:E1"/>
    <mergeCell ref="C2:E2"/>
    <mergeCell ref="A4:E4"/>
  </mergeCells>
  <pageMargins left="0.78740157480314965" right="0.39370078740157483" top="0.78740157480314965" bottom="0.78740157480314965" header="0.31496062992125984" footer="0.31496062992125984"/>
  <pageSetup paperSize="9" scale="69" firstPageNumber="447" fitToHeight="0" orientation="portrait" useFirstPageNumber="1" r:id="rId1"/>
  <headerFooter scaleWithDoc="0"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</vt:lpstr>
      <vt:lpstr>'3'!Заголовки_для_печати</vt:lpstr>
      <vt:lpstr>'3'!Область_печати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А. Чудная</dc:creator>
  <cp:lastModifiedBy>Абдуллина С.Ч.</cp:lastModifiedBy>
  <cp:lastPrinted>2022-12-01T09:46:12Z</cp:lastPrinted>
  <dcterms:created xsi:type="dcterms:W3CDTF">2015-12-08T03:48:53Z</dcterms:created>
  <dcterms:modified xsi:type="dcterms:W3CDTF">2022-12-01T09:46:25Z</dcterms:modified>
</cp:coreProperties>
</file>