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ный проект Дума 2025-2027\"/>
    </mc:Choice>
  </mc:AlternateContent>
  <xr:revisionPtr revIDLastSave="0" documentId="13_ncr:1_{6458E953-514D-430D-A2D9-57CA0BCEFE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" r:id="rId1"/>
  </sheets>
  <definedNames>
    <definedName name="_xlnm.Print_Titles" localSheetId="0">'1'!$5:$7</definedName>
    <definedName name="_xlnm.Print_Area" localSheetId="0">'1'!$A$1:$P$119</definedName>
  </definedNames>
  <calcPr calcId="191029" iterate="1"/>
</workbook>
</file>

<file path=xl/calcChain.xml><?xml version="1.0" encoding="utf-8"?>
<calcChain xmlns="http://schemas.openxmlformats.org/spreadsheetml/2006/main">
  <c r="I114" i="4" l="1"/>
  <c r="H43" i="4"/>
  <c r="O36" i="4"/>
  <c r="O34" i="4" s="1"/>
  <c r="O33" i="4" s="1"/>
  <c r="O25" i="4"/>
  <c r="O19" i="4"/>
  <c r="O14" i="4"/>
  <c r="O11" i="4"/>
  <c r="F74" i="4"/>
  <c r="F76" i="4"/>
  <c r="K36" i="4"/>
  <c r="K34" i="4" s="1"/>
  <c r="K33" i="4" s="1"/>
  <c r="K25" i="4"/>
  <c r="K19" i="4"/>
  <c r="K14" i="4"/>
  <c r="K11" i="4"/>
  <c r="G64" i="4"/>
  <c r="G36" i="4"/>
  <c r="G34" i="4" s="1"/>
  <c r="G33" i="4" s="1"/>
  <c r="G25" i="4"/>
  <c r="G19" i="4"/>
  <c r="G14" i="4"/>
  <c r="G11" i="4"/>
  <c r="O9" i="4" l="1"/>
  <c r="O8" i="4" s="1"/>
  <c r="O47" i="4" s="1"/>
  <c r="K9" i="4"/>
  <c r="K8" i="4" s="1"/>
  <c r="G9" i="4"/>
  <c r="G8" i="4" s="1"/>
  <c r="G47" i="4" s="1"/>
  <c r="K47" i="4"/>
  <c r="N116" i="4"/>
  <c r="N115" i="4"/>
  <c r="N119" i="4"/>
  <c r="N118" i="4"/>
  <c r="J119" i="4"/>
  <c r="J118" i="4"/>
  <c r="J116" i="4"/>
  <c r="J115" i="4"/>
  <c r="J114" i="4" s="1"/>
  <c r="F119" i="4" l="1"/>
  <c r="F118" i="4"/>
  <c r="F117" i="4" s="1"/>
  <c r="F116" i="4"/>
  <c r="F115" i="4"/>
  <c r="F112" i="4"/>
  <c r="F111" i="4"/>
  <c r="N117" i="4"/>
  <c r="O117" i="4"/>
  <c r="J117" i="4"/>
  <c r="K117" i="4"/>
  <c r="G117" i="4"/>
  <c r="N114" i="4"/>
  <c r="N113" i="4" s="1"/>
  <c r="N112" i="4" s="1"/>
  <c r="N111" i="4" s="1"/>
  <c r="N110" i="4" s="1"/>
  <c r="O114" i="4"/>
  <c r="O113" i="4" s="1"/>
  <c r="O110" i="4" s="1"/>
  <c r="G114" i="4"/>
  <c r="G113" i="4" s="1"/>
  <c r="G110" i="4" s="1"/>
  <c r="J113" i="4"/>
  <c r="J112" i="4" s="1"/>
  <c r="J111" i="4" s="1"/>
  <c r="J110" i="4" s="1"/>
  <c r="K114" i="4"/>
  <c r="K113" i="4" s="1"/>
  <c r="K110" i="4" s="1"/>
  <c r="F114" i="4" l="1"/>
  <c r="F113" i="4" s="1"/>
  <c r="F110" i="4" s="1"/>
  <c r="N107" i="4"/>
  <c r="N106" i="4" s="1"/>
  <c r="N104" i="4"/>
  <c r="N102" i="4" s="1"/>
  <c r="N103" i="4"/>
  <c r="N100" i="4"/>
  <c r="N99" i="4"/>
  <c r="N98" i="4"/>
  <c r="N96" i="4"/>
  <c r="N95" i="4"/>
  <c r="N94" i="4"/>
  <c r="N93" i="4"/>
  <c r="N91" i="4"/>
  <c r="N88" i="4"/>
  <c r="N87" i="4"/>
  <c r="N85" i="4"/>
  <c r="N84" i="4"/>
  <c r="N83" i="4"/>
  <c r="N82" i="4"/>
  <c r="N81" i="4"/>
  <c r="N79" i="4"/>
  <c r="N77" i="4" s="1"/>
  <c r="N76" i="4"/>
  <c r="N75" i="4"/>
  <c r="N74" i="4"/>
  <c r="N73" i="4"/>
  <c r="N71" i="4"/>
  <c r="N70" i="4"/>
  <c r="N69" i="4"/>
  <c r="N64" i="4" s="1"/>
  <c r="N68" i="4"/>
  <c r="N67" i="4"/>
  <c r="N66" i="4"/>
  <c r="N65" i="4"/>
  <c r="N63" i="4"/>
  <c r="N62" i="4"/>
  <c r="N61" i="4"/>
  <c r="N51" i="4"/>
  <c r="N52" i="4"/>
  <c r="N53" i="4"/>
  <c r="N54" i="4"/>
  <c r="N55" i="4"/>
  <c r="N56" i="4"/>
  <c r="N57" i="4"/>
  <c r="N50" i="4"/>
  <c r="J107" i="4"/>
  <c r="J104" i="4"/>
  <c r="J103" i="4"/>
  <c r="J102" i="4" s="1"/>
  <c r="J100" i="4"/>
  <c r="J99" i="4"/>
  <c r="J98" i="4"/>
  <c r="J96" i="4"/>
  <c r="J95" i="4"/>
  <c r="J94" i="4"/>
  <c r="J93" i="4"/>
  <c r="J91" i="4"/>
  <c r="J88" i="4"/>
  <c r="J87" i="4"/>
  <c r="J86" i="4" s="1"/>
  <c r="J85" i="4"/>
  <c r="J84" i="4"/>
  <c r="J83" i="4"/>
  <c r="J82" i="4"/>
  <c r="J81" i="4"/>
  <c r="J79" i="4"/>
  <c r="J77" i="4" s="1"/>
  <c r="J76" i="4"/>
  <c r="J75" i="4"/>
  <c r="J74" i="4"/>
  <c r="J73" i="4"/>
  <c r="J71" i="4"/>
  <c r="J70" i="4"/>
  <c r="J69" i="4"/>
  <c r="J68" i="4"/>
  <c r="J64" i="4" s="1"/>
  <c r="J67" i="4"/>
  <c r="J66" i="4"/>
  <c r="J65" i="4"/>
  <c r="J63" i="4"/>
  <c r="J62" i="4"/>
  <c r="J61" i="4"/>
  <c r="J60" i="4" s="1"/>
  <c r="J56" i="4"/>
  <c r="J57" i="4"/>
  <c r="J51" i="4"/>
  <c r="J52" i="4"/>
  <c r="J53" i="4"/>
  <c r="J54" i="4"/>
  <c r="J55" i="4"/>
  <c r="J50" i="4"/>
  <c r="F107" i="4"/>
  <c r="F104" i="4"/>
  <c r="F103" i="4"/>
  <c r="F102" i="4" s="1"/>
  <c r="F100" i="4"/>
  <c r="F99" i="4"/>
  <c r="F98" i="4"/>
  <c r="F96" i="4"/>
  <c r="F95" i="4"/>
  <c r="F94" i="4"/>
  <c r="F93" i="4"/>
  <c r="F92" i="4" s="1"/>
  <c r="F91" i="4"/>
  <c r="F88" i="4"/>
  <c r="F87" i="4"/>
  <c r="F85" i="4"/>
  <c r="F84" i="4"/>
  <c r="F83" i="4"/>
  <c r="F82" i="4"/>
  <c r="F81" i="4"/>
  <c r="F79" i="4"/>
  <c r="F75" i="4"/>
  <c r="F73" i="4"/>
  <c r="F72" i="4" s="1"/>
  <c r="F71" i="4"/>
  <c r="F70" i="4"/>
  <c r="F69" i="4"/>
  <c r="F68" i="4"/>
  <c r="F67" i="4"/>
  <c r="F66" i="4"/>
  <c r="F65" i="4"/>
  <c r="F63" i="4"/>
  <c r="F62" i="4"/>
  <c r="F61" i="4"/>
  <c r="F59" i="4"/>
  <c r="F56" i="4"/>
  <c r="F57" i="4"/>
  <c r="F51" i="4"/>
  <c r="F52" i="4"/>
  <c r="F53" i="4"/>
  <c r="F54" i="4"/>
  <c r="F55" i="4"/>
  <c r="F50" i="4"/>
  <c r="O106" i="4"/>
  <c r="O108" i="4" s="1"/>
  <c r="O109" i="4" s="1"/>
  <c r="J106" i="4"/>
  <c r="K106" i="4"/>
  <c r="F106" i="4"/>
  <c r="G106" i="4"/>
  <c r="O102" i="4"/>
  <c r="K102" i="4"/>
  <c r="P102" i="4" s="1"/>
  <c r="G102" i="4"/>
  <c r="O97" i="4"/>
  <c r="J97" i="4"/>
  <c r="K97" i="4"/>
  <c r="F97" i="4"/>
  <c r="G97" i="4"/>
  <c r="O92" i="4"/>
  <c r="K92" i="4"/>
  <c r="G92" i="4"/>
  <c r="N89" i="4"/>
  <c r="O89" i="4"/>
  <c r="J89" i="4"/>
  <c r="K89" i="4"/>
  <c r="F89" i="4"/>
  <c r="G89" i="4"/>
  <c r="N86" i="4"/>
  <c r="O86" i="4"/>
  <c r="K86" i="4"/>
  <c r="L86" i="4" s="1"/>
  <c r="F86" i="4"/>
  <c r="G86" i="4"/>
  <c r="O80" i="4"/>
  <c r="K80" i="4"/>
  <c r="P80" i="4" s="1"/>
  <c r="G80" i="4"/>
  <c r="O77" i="4"/>
  <c r="K77" i="4"/>
  <c r="F77" i="4"/>
  <c r="G77" i="4"/>
  <c r="P73" i="4"/>
  <c r="O72" i="4"/>
  <c r="K72" i="4"/>
  <c r="G72" i="4"/>
  <c r="O64" i="4"/>
  <c r="K64" i="4"/>
  <c r="O60" i="4"/>
  <c r="K60" i="4"/>
  <c r="G60" i="4"/>
  <c r="L49" i="4"/>
  <c r="O49" i="4"/>
  <c r="K49" i="4"/>
  <c r="F58" i="4"/>
  <c r="G58" i="4"/>
  <c r="G49" i="4"/>
  <c r="P9" i="4"/>
  <c r="P11" i="4"/>
  <c r="P12" i="4"/>
  <c r="P13" i="4"/>
  <c r="P14" i="4"/>
  <c r="P15" i="4"/>
  <c r="P17" i="4"/>
  <c r="P18" i="4"/>
  <c r="P19" i="4"/>
  <c r="P20" i="4"/>
  <c r="P21" i="4"/>
  <c r="P22" i="4"/>
  <c r="P23" i="4"/>
  <c r="P25" i="4"/>
  <c r="P27" i="4"/>
  <c r="P28" i="4"/>
  <c r="P29" i="4"/>
  <c r="P30" i="4"/>
  <c r="P31" i="4"/>
  <c r="P33" i="4"/>
  <c r="P34" i="4"/>
  <c r="P36" i="4"/>
  <c r="P38" i="4"/>
  <c r="P41" i="4"/>
  <c r="P42" i="4"/>
  <c r="P43" i="4"/>
  <c r="P47" i="4"/>
  <c r="P50" i="4"/>
  <c r="P51" i="4"/>
  <c r="P52" i="4"/>
  <c r="P53" i="4"/>
  <c r="P54" i="4"/>
  <c r="P56" i="4"/>
  <c r="P57" i="4"/>
  <c r="P58" i="4"/>
  <c r="P59" i="4"/>
  <c r="P61" i="4"/>
  <c r="P62" i="4"/>
  <c r="P63" i="4"/>
  <c r="P65" i="4"/>
  <c r="P66" i="4"/>
  <c r="P67" i="4"/>
  <c r="P68" i="4"/>
  <c r="P69" i="4"/>
  <c r="P70" i="4"/>
  <c r="P71" i="4"/>
  <c r="P74" i="4"/>
  <c r="P75" i="4"/>
  <c r="P76" i="4"/>
  <c r="P78" i="4"/>
  <c r="P79" i="4"/>
  <c r="P81" i="4"/>
  <c r="P82" i="4"/>
  <c r="P83" i="4"/>
  <c r="P84" i="4"/>
  <c r="P85" i="4"/>
  <c r="P87" i="4"/>
  <c r="P88" i="4"/>
  <c r="P90" i="4"/>
  <c r="P91" i="4"/>
  <c r="P93" i="4"/>
  <c r="P94" i="4"/>
  <c r="P95" i="4"/>
  <c r="P96" i="4"/>
  <c r="P98" i="4"/>
  <c r="P99" i="4"/>
  <c r="P100" i="4"/>
  <c r="P101" i="4"/>
  <c r="P103" i="4"/>
  <c r="P105" i="4"/>
  <c r="P107" i="4"/>
  <c r="P110" i="4"/>
  <c r="P111" i="4"/>
  <c r="P113" i="4"/>
  <c r="P114" i="4"/>
  <c r="P115" i="4"/>
  <c r="P116" i="4"/>
  <c r="P8" i="4"/>
  <c r="L9" i="4"/>
  <c r="L11" i="4"/>
  <c r="L12" i="4"/>
  <c r="L13" i="4"/>
  <c r="L14" i="4"/>
  <c r="L15" i="4"/>
  <c r="L17" i="4"/>
  <c r="L18" i="4"/>
  <c r="L19" i="4"/>
  <c r="L20" i="4"/>
  <c r="L21" i="4"/>
  <c r="L22" i="4"/>
  <c r="L23" i="4"/>
  <c r="L25" i="4"/>
  <c r="L27" i="4"/>
  <c r="L28" i="4"/>
  <c r="L29" i="4"/>
  <c r="L30" i="4"/>
  <c r="L31" i="4"/>
  <c r="L33" i="4"/>
  <c r="L34" i="4"/>
  <c r="L36" i="4"/>
  <c r="L38" i="4"/>
  <c r="L39" i="4"/>
  <c r="L41" i="4"/>
  <c r="L42" i="4"/>
  <c r="L43" i="4"/>
  <c r="L47" i="4"/>
  <c r="L50" i="4"/>
  <c r="L51" i="4"/>
  <c r="L52" i="4"/>
  <c r="L53" i="4"/>
  <c r="L54" i="4"/>
  <c r="L55" i="4"/>
  <c r="L56" i="4"/>
  <c r="L57" i="4"/>
  <c r="L58" i="4"/>
  <c r="L59" i="4"/>
  <c r="L61" i="4"/>
  <c r="L62" i="4"/>
  <c r="L63" i="4"/>
  <c r="L65" i="4"/>
  <c r="L66" i="4"/>
  <c r="L67" i="4"/>
  <c r="L68" i="4"/>
  <c r="L69" i="4"/>
  <c r="L70" i="4"/>
  <c r="L71" i="4"/>
  <c r="L73" i="4"/>
  <c r="L74" i="4"/>
  <c r="L75" i="4"/>
  <c r="L76" i="4"/>
  <c r="L78" i="4"/>
  <c r="L79" i="4"/>
  <c r="L81" i="4"/>
  <c r="L82" i="4"/>
  <c r="L83" i="4"/>
  <c r="L84" i="4"/>
  <c r="L85" i="4"/>
  <c r="L87" i="4"/>
  <c r="L88" i="4"/>
  <c r="L90" i="4"/>
  <c r="L91" i="4"/>
  <c r="L93" i="4"/>
  <c r="L94" i="4"/>
  <c r="L95" i="4"/>
  <c r="L96" i="4"/>
  <c r="L98" i="4"/>
  <c r="L99" i="4"/>
  <c r="L100" i="4"/>
  <c r="L101" i="4"/>
  <c r="L103" i="4"/>
  <c r="L105" i="4"/>
  <c r="L107" i="4"/>
  <c r="L110" i="4"/>
  <c r="L111" i="4"/>
  <c r="L113" i="4"/>
  <c r="L114" i="4"/>
  <c r="L115" i="4"/>
  <c r="L116" i="4"/>
  <c r="L8" i="4"/>
  <c r="H12" i="4"/>
  <c r="H13" i="4"/>
  <c r="H15" i="4"/>
  <c r="H18" i="4"/>
  <c r="H20" i="4"/>
  <c r="H21" i="4"/>
  <c r="H22" i="4"/>
  <c r="H23" i="4"/>
  <c r="H27" i="4"/>
  <c r="H28" i="4"/>
  <c r="H30" i="4"/>
  <c r="H31" i="4"/>
  <c r="H38" i="4"/>
  <c r="H39" i="4"/>
  <c r="H41" i="4"/>
  <c r="H42" i="4"/>
  <c r="H50" i="4"/>
  <c r="H51" i="4"/>
  <c r="H52" i="4"/>
  <c r="H53" i="4"/>
  <c r="H54" i="4"/>
  <c r="H56" i="4"/>
  <c r="H57" i="4"/>
  <c r="H59" i="4"/>
  <c r="H61" i="4"/>
  <c r="H62" i="4"/>
  <c r="H63" i="4"/>
  <c r="H65" i="4"/>
  <c r="H66" i="4"/>
  <c r="H67" i="4"/>
  <c r="H68" i="4"/>
  <c r="H69" i="4"/>
  <c r="H70" i="4"/>
  <c r="H71" i="4"/>
  <c r="H73" i="4"/>
  <c r="H74" i="4"/>
  <c r="H75" i="4"/>
  <c r="H76" i="4"/>
  <c r="H78" i="4"/>
  <c r="H79" i="4"/>
  <c r="H81" i="4"/>
  <c r="H82" i="4"/>
  <c r="H83" i="4"/>
  <c r="H84" i="4"/>
  <c r="H85" i="4"/>
  <c r="H87" i="4"/>
  <c r="H88" i="4"/>
  <c r="H90" i="4"/>
  <c r="H91" i="4"/>
  <c r="H93" i="4"/>
  <c r="H94" i="4"/>
  <c r="H95" i="4"/>
  <c r="H96" i="4"/>
  <c r="H98" i="4"/>
  <c r="H99" i="4"/>
  <c r="H100" i="4"/>
  <c r="H101" i="4"/>
  <c r="H103" i="4"/>
  <c r="H104" i="4"/>
  <c r="H105" i="4"/>
  <c r="H107" i="4"/>
  <c r="H111" i="4"/>
  <c r="H115" i="4"/>
  <c r="H116" i="4"/>
  <c r="M114" i="4"/>
  <c r="D114" i="4"/>
  <c r="H114" i="4" s="1"/>
  <c r="E114" i="4"/>
  <c r="F64" i="4" l="1"/>
  <c r="K108" i="4"/>
  <c r="K109" i="4" s="1"/>
  <c r="P109" i="4" s="1"/>
  <c r="J72" i="4"/>
  <c r="J80" i="4"/>
  <c r="N92" i="4"/>
  <c r="N108" i="4" s="1"/>
  <c r="N109" i="4" s="1"/>
  <c r="P49" i="4"/>
  <c r="P64" i="4"/>
  <c r="P72" i="4"/>
  <c r="P106" i="4"/>
  <c r="F80" i="4"/>
  <c r="J92" i="4"/>
  <c r="J108" i="4" s="1"/>
  <c r="J109" i="4" s="1"/>
  <c r="N60" i="4"/>
  <c r="N49" i="4"/>
  <c r="J49" i="4"/>
  <c r="N97" i="4"/>
  <c r="P77" i="4"/>
  <c r="L89" i="4"/>
  <c r="P92" i="4"/>
  <c r="G108" i="4"/>
  <c r="F60" i="4"/>
  <c r="N72" i="4"/>
  <c r="N80" i="4"/>
  <c r="G109" i="4"/>
  <c r="L109" i="4" s="1"/>
  <c r="F49" i="4"/>
  <c r="F108" i="4" s="1"/>
  <c r="F109" i="4" s="1"/>
  <c r="L106" i="4"/>
  <c r="L102" i="4"/>
  <c r="P97" i="4"/>
  <c r="L97" i="4"/>
  <c r="L92" i="4"/>
  <c r="P89" i="4"/>
  <c r="P86" i="4"/>
  <c r="L80" i="4"/>
  <c r="L77" i="4"/>
  <c r="L72" i="4"/>
  <c r="L64" i="4"/>
  <c r="P60" i="4"/>
  <c r="L60" i="4"/>
  <c r="D36" i="4"/>
  <c r="D25" i="4"/>
  <c r="H25" i="4" s="1"/>
  <c r="D19" i="4"/>
  <c r="H19" i="4" s="1"/>
  <c r="D14" i="4"/>
  <c r="H14" i="4" s="1"/>
  <c r="D11" i="4"/>
  <c r="H11" i="4" s="1"/>
  <c r="P108" i="4" l="1"/>
  <c r="D34" i="4"/>
  <c r="H36" i="4"/>
  <c r="L108" i="4"/>
  <c r="D9" i="4"/>
  <c r="M36" i="4"/>
  <c r="I36" i="4"/>
  <c r="I34" i="4" s="1"/>
  <c r="E36" i="4"/>
  <c r="E34" i="4" s="1"/>
  <c r="C36" i="4"/>
  <c r="C34" i="4" s="1"/>
  <c r="C33" i="4" s="1"/>
  <c r="M25" i="4"/>
  <c r="I25" i="4"/>
  <c r="E25" i="4"/>
  <c r="C25" i="4"/>
  <c r="M19" i="4"/>
  <c r="I19" i="4"/>
  <c r="E19" i="4"/>
  <c r="C19" i="4"/>
  <c r="M14" i="4"/>
  <c r="I14" i="4"/>
  <c r="E14" i="4"/>
  <c r="C14" i="4"/>
  <c r="M11" i="4"/>
  <c r="I11" i="4"/>
  <c r="E11" i="4"/>
  <c r="C11" i="4"/>
  <c r="D8" i="4" l="1"/>
  <c r="H9" i="4"/>
  <c r="D33" i="4"/>
  <c r="H33" i="4" s="1"/>
  <c r="H34" i="4"/>
  <c r="M34" i="4"/>
  <c r="M33" i="4" s="1"/>
  <c r="E33" i="4"/>
  <c r="C9" i="4"/>
  <c r="C8" i="4" s="1"/>
  <c r="C47" i="4" s="1"/>
  <c r="E9" i="4"/>
  <c r="E8" i="4" s="1"/>
  <c r="M9" i="4"/>
  <c r="M8" i="4" s="1"/>
  <c r="I33" i="4"/>
  <c r="I9" i="4"/>
  <c r="D47" i="4" l="1"/>
  <c r="H47" i="4" s="1"/>
  <c r="H8" i="4"/>
  <c r="E47" i="4"/>
  <c r="M47" i="4"/>
  <c r="I8" i="4"/>
  <c r="I47" i="4" l="1"/>
  <c r="M117" i="4" l="1"/>
  <c r="I117" i="4"/>
  <c r="M113" i="4"/>
  <c r="I113" i="4"/>
  <c r="I110" i="4" s="1"/>
  <c r="M106" i="4"/>
  <c r="I106" i="4"/>
  <c r="M102" i="4"/>
  <c r="I102" i="4"/>
  <c r="M97" i="4"/>
  <c r="I97" i="4"/>
  <c r="M92" i="4"/>
  <c r="I92" i="4"/>
  <c r="M89" i="4"/>
  <c r="I89" i="4"/>
  <c r="M86" i="4"/>
  <c r="I86" i="4"/>
  <c r="M80" i="4"/>
  <c r="I80" i="4"/>
  <c r="M77" i="4"/>
  <c r="I77" i="4"/>
  <c r="M72" i="4"/>
  <c r="I72" i="4"/>
  <c r="M64" i="4"/>
  <c r="I64" i="4"/>
  <c r="M60" i="4"/>
  <c r="I60" i="4"/>
  <c r="M49" i="4"/>
  <c r="I49" i="4"/>
  <c r="E117" i="4"/>
  <c r="E113" i="4"/>
  <c r="E106" i="4"/>
  <c r="E102" i="4"/>
  <c r="E97" i="4"/>
  <c r="E92" i="4"/>
  <c r="E89" i="4"/>
  <c r="E86" i="4"/>
  <c r="E80" i="4"/>
  <c r="E77" i="4"/>
  <c r="E72" i="4"/>
  <c r="E64" i="4"/>
  <c r="E60" i="4"/>
  <c r="E49" i="4"/>
  <c r="D49" i="4"/>
  <c r="H49" i="4" s="1"/>
  <c r="E58" i="4"/>
  <c r="I58" i="4"/>
  <c r="M58" i="4"/>
  <c r="M110" i="4" l="1"/>
  <c r="E110" i="4"/>
  <c r="D58" i="4"/>
  <c r="H58" i="4" s="1"/>
  <c r="C58" i="4"/>
  <c r="M78" i="4" l="1"/>
  <c r="I78" i="4"/>
  <c r="E78" i="4"/>
  <c r="D117" i="4" l="1"/>
  <c r="D89" i="4" l="1"/>
  <c r="H89" i="4" s="1"/>
  <c r="C89" i="4"/>
  <c r="C113" i="4"/>
  <c r="C117" i="4"/>
  <c r="C110" i="4" l="1"/>
  <c r="D113" i="4" l="1"/>
  <c r="H113" i="4" s="1"/>
  <c r="D106" i="4"/>
  <c r="H106" i="4" s="1"/>
  <c r="D102" i="4"/>
  <c r="H102" i="4" s="1"/>
  <c r="D97" i="4"/>
  <c r="H97" i="4" s="1"/>
  <c r="D92" i="4"/>
  <c r="H92" i="4" s="1"/>
  <c r="D86" i="4"/>
  <c r="H86" i="4" s="1"/>
  <c r="D80" i="4"/>
  <c r="H80" i="4" s="1"/>
  <c r="D77" i="4"/>
  <c r="H77" i="4" s="1"/>
  <c r="D72" i="4"/>
  <c r="H72" i="4" s="1"/>
  <c r="D64" i="4"/>
  <c r="H64" i="4" s="1"/>
  <c r="D60" i="4"/>
  <c r="H60" i="4" s="1"/>
  <c r="D108" i="4" l="1"/>
  <c r="H108" i="4" s="1"/>
  <c r="D110" i="4"/>
  <c r="H110" i="4" s="1"/>
  <c r="C72" i="4"/>
  <c r="D109" i="4" l="1"/>
  <c r="H109" i="4" s="1"/>
  <c r="C86" i="4" l="1"/>
  <c r="C92" i="4"/>
  <c r="C106" i="4" l="1"/>
  <c r="C102" i="4"/>
  <c r="C97" i="4"/>
  <c r="C80" i="4"/>
  <c r="C77" i="4"/>
  <c r="C64" i="4"/>
  <c r="C60" i="4"/>
  <c r="C49" i="4"/>
  <c r="E108" i="4" l="1"/>
  <c r="E109" i="4" s="1"/>
  <c r="M108" i="4"/>
  <c r="M109" i="4" s="1"/>
  <c r="C108" i="4"/>
  <c r="I108" i="4" l="1"/>
  <c r="I109" i="4" s="1"/>
  <c r="C109" i="4" l="1"/>
</calcChain>
</file>

<file path=xl/sharedStrings.xml><?xml version="1.0" encoding="utf-8"?>
<sst xmlns="http://schemas.openxmlformats.org/spreadsheetml/2006/main" count="213" uniqueCount="202">
  <si>
    <t>Наименование показателя</t>
  </si>
  <si>
    <t>НАЛОГОВЫЕ И НЕНАЛОГОВЫЕ  ДОХОДЫ</t>
  </si>
  <si>
    <t>НАЛОГОВЫЕ  ДОХОДЫ</t>
  </si>
  <si>
    <t>в т.ч.</t>
  </si>
  <si>
    <t>Налоги на прибыль, доходы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</si>
  <si>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</si>
  <si>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</si>
  <si>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</si>
  <si>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 xml:space="preserve">Налог, взимаемый в связи с применением упрощенной системы налогообложения 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</si>
  <si>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</si>
  <si>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</si>
  <si>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</si>
  <si>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 имущество</t>
  </si>
  <si>
    <t>Налог на имущество физических лиц</t>
  </si>
  <si>
    <t>Земельный налог</t>
  </si>
  <si>
    <t>Государственная пошлина</t>
  </si>
  <si>
    <t>НЕНАЛОГОВЫЕ  ДОХОДЫ</t>
  </si>
  <si>
    <t xml:space="preserve">Доходы от использования имущества, находящегося в государственной и муниципальной собственности </t>
  </si>
  <si>
    <t>Платежи при пользовании природными ресурсами</t>
  </si>
  <si>
    <t>Доходы от продажи 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</si>
  <si>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</si>
  <si>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</si>
  <si>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</si>
  <si>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 xml:space="preserve">Дотации бюджетам бюджетной системы Российской Федерации </t>
  </si>
  <si>
    <t>Дотации  бюджетам городских округов на поддержку мер по обеспечению сбалансированности бюджетов</t>
  </si>
  <si>
    <t>Субсидии бюджетам бюджетной системы Российской Федерации (межбюджетные субсидии)</t>
  </si>
  <si>
    <t xml:space="preserve">Субвенции бюджетам бюджетной системы Российской Федерации </t>
  </si>
  <si>
    <t>Иные межбюджетные трансферты</t>
  </si>
  <si>
    <t>Прочие безвозмездные поступления</t>
  </si>
  <si>
    <t>ИТОГО ДОХОДОВ</t>
  </si>
  <si>
    <t>(тыс.рублей)</t>
  </si>
  <si>
    <t>Прочие неналоговые доходы</t>
  </si>
  <si>
    <t>Код</t>
  </si>
  <si>
    <t xml:space="preserve">1 01 00 </t>
  </si>
  <si>
    <t xml:space="preserve"> 1 00 00</t>
  </si>
  <si>
    <t>1 01 02</t>
  </si>
  <si>
    <t>1 03 02</t>
  </si>
  <si>
    <t xml:space="preserve"> 1 05 00</t>
  </si>
  <si>
    <t xml:space="preserve"> 1 05 01</t>
  </si>
  <si>
    <t xml:space="preserve"> 1 05 02</t>
  </si>
  <si>
    <t xml:space="preserve"> 1 05 03</t>
  </si>
  <si>
    <t xml:space="preserve"> 1 05 04</t>
  </si>
  <si>
    <t xml:space="preserve"> 1 06 00</t>
  </si>
  <si>
    <t xml:space="preserve"> 1 06 01</t>
  </si>
  <si>
    <t>1 06 06</t>
  </si>
  <si>
    <t xml:space="preserve"> 1 08 00</t>
  </si>
  <si>
    <t xml:space="preserve"> 1 09 00</t>
  </si>
  <si>
    <t xml:space="preserve"> 1 11 00</t>
  </si>
  <si>
    <t xml:space="preserve"> 1 12 00</t>
  </si>
  <si>
    <t xml:space="preserve"> 1 13 00</t>
  </si>
  <si>
    <t xml:space="preserve"> 1 14 00</t>
  </si>
  <si>
    <t>1 16 00</t>
  </si>
  <si>
    <t xml:space="preserve"> 1 17 00</t>
  </si>
  <si>
    <t>2 00 00</t>
  </si>
  <si>
    <t xml:space="preserve"> 2 02 00</t>
  </si>
  <si>
    <t xml:space="preserve"> 2 02 10</t>
  </si>
  <si>
    <t xml:space="preserve">     2 02 15</t>
  </si>
  <si>
    <t xml:space="preserve">    2 02 15</t>
  </si>
  <si>
    <t xml:space="preserve"> 2 02 20</t>
  </si>
  <si>
    <t xml:space="preserve"> 2 02 30</t>
  </si>
  <si>
    <t>2 02 40</t>
  </si>
  <si>
    <t xml:space="preserve"> 2 07 00</t>
  </si>
  <si>
    <t xml:space="preserve"> 2 18 00</t>
  </si>
  <si>
    <t xml:space="preserve"> 2 19 00</t>
  </si>
  <si>
    <t>РАСХОДЫ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</si>
  <si>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</si>
  <si>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</si>
  <si>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</si>
  <si>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</si>
  <si>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</si>
  <si>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</si>
  <si>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</si>
  <si>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</si>
  <si>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юстиции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</si>
  <si>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</si>
  <si>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</si>
  <si>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</si>
  <si>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</si>
  <si>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</si>
  <si>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</si>
  <si>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</si>
  <si>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</si>
  <si>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</si>
  <si>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</si>
  <si>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</si>
  <si>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</si>
  <si>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</si>
  <si>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</si>
  <si>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</si>
  <si>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</si>
  <si>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</si>
  <si>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</si>
  <si>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</si>
  <si>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</si>
  <si>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</si>
  <si>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</si>
  <si>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</si>
  <si>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</si>
  <si>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</si>
  <si>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</si>
  <si>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</si>
  <si>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</si>
  <si>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</si>
  <si>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</si>
  <si>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</si>
  <si>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</si>
  <si>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</si>
  <si>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</si>
  <si>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</si>
  <si>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внутреннего и муниципального долга</t>
  </si>
  <si>
    <t>ВСЕГО РАСХОДОВ</t>
  </si>
  <si>
    <t>ПРЕВЫШЕНИЕ РАСХОДОВ НАД ДОХОДАМИ (ДЕФИЦИТ)</t>
  </si>
  <si>
    <t>ИСТОЧНИКИ ВНУТРЕННЕГО ФИНАНСИРОВАНИЯ ДЕФИЦИТОВ БЮДЖЕТОВ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</si>
  <si>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</si>
  <si>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</si>
  <si>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Прочие остатки средств бюджетов</t>
  </si>
  <si>
    <t>Иные источники внутреннего финансирования дефицитов бюджетов</t>
  </si>
  <si>
    <t>.0100</t>
  </si>
  <si>
    <t>.0102</t>
  </si>
  <si>
    <t>.0103</t>
  </si>
  <si>
    <t>.0104</t>
  </si>
  <si>
    <t>.0105</t>
  </si>
  <si>
    <t>.0106</t>
  </si>
  <si>
    <t>.0111</t>
  </si>
  <si>
    <t>.0113</t>
  </si>
  <si>
    <t>.0300</t>
  </si>
  <si>
    <t>.0304</t>
  </si>
  <si>
    <t>.0310</t>
  </si>
  <si>
    <t>.0314</t>
  </si>
  <si>
    <t>.0400</t>
  </si>
  <si>
    <t>.0401</t>
  </si>
  <si>
    <t>.0405</t>
  </si>
  <si>
    <t>.0408</t>
  </si>
  <si>
    <t>.0409</t>
  </si>
  <si>
    <t>.0410</t>
  </si>
  <si>
    <t>.0412</t>
  </si>
  <si>
    <t>.0500</t>
  </si>
  <si>
    <t>.0501</t>
  </si>
  <si>
    <t>.0502</t>
  </si>
  <si>
    <t>.0503</t>
  </si>
  <si>
    <t>.0505</t>
  </si>
  <si>
    <t>.0600</t>
  </si>
  <si>
    <t>.0605</t>
  </si>
  <si>
    <t>.0700</t>
  </si>
  <si>
    <t>.0701</t>
  </si>
  <si>
    <t>.0702</t>
  </si>
  <si>
    <t>.0703</t>
  </si>
  <si>
    <t>.0707</t>
  </si>
  <si>
    <t>.0709</t>
  </si>
  <si>
    <t>.0800</t>
  </si>
  <si>
    <t>.0801</t>
  </si>
  <si>
    <t>.0804</t>
  </si>
  <si>
    <t>.0900</t>
  </si>
  <si>
    <t>.0909</t>
  </si>
  <si>
    <t xml:space="preserve">Молодежная политика </t>
  </si>
  <si>
    <t>ФИЗИЧЕСКАЯ КУЛЬТУРА И СПОРТ</t>
  </si>
  <si>
    <t xml:space="preserve">Физическая культура </t>
  </si>
  <si>
    <t>СРЕДСТВА МАССОВОЙ ИНФОРМАЦИИ</t>
  </si>
  <si>
    <t xml:space="preserve">ОБСЛУЖИВАНИЕ ГОСУДАРСТВЕННОГО И МУНИЦИПАЛЬНОГО ДОЛГА </t>
  </si>
  <si>
    <t>.0602</t>
  </si>
  <si>
    <t>Сбор, удаление отходов и очистка сточных вод</t>
  </si>
  <si>
    <t>Средства от продажи акций и иных форм участия в капитале, находящихся в собственности  городских округов</t>
  </si>
  <si>
    <t>.0407</t>
  </si>
  <si>
    <t>Лесное хозяйство</t>
  </si>
  <si>
    <t xml:space="preserve">     2 02 19</t>
  </si>
  <si>
    <t xml:space="preserve">Прочие дотации бюджетам городских округов </t>
  </si>
  <si>
    <t>1 06 04</t>
  </si>
  <si>
    <t>Транспортный налог</t>
  </si>
  <si>
    <t>Обеспечение проведения выборов и референдумов</t>
  </si>
  <si>
    <t>.0107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</si>
  <si>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</si>
  <si>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Спорт высших достижений</t>
  </si>
  <si>
    <t>Задолженность и перерасчеты по отмененным налогам, сборам и иным обязательным платежам</t>
  </si>
  <si>
    <t>Доходы от оказания платных услуг и компенсации затрат государства</t>
  </si>
  <si>
    <t>Доходы бюджетов бюджетной системы Российской Федерации  от возврата остатков субсидий, субвенций  и иных межбюджетных трансфертов,имеющих 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</si>
  <si>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</si>
  <si>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Дотации бюджетам городских округов на выравнивание бюджетной обеспеченности из бюджета субъекта Российской Федерации</t>
  </si>
  <si>
    <t>.0907</t>
  </si>
  <si>
    <t>Санитарно-эпидемиологическое благополучие</t>
  </si>
  <si>
    <t>Изменение остатков средств на счетах по учету средств бюджетов</t>
  </si>
  <si>
    <t xml:space="preserve"> Увеличение прочих остатков средств бюджетов городских округов</t>
  </si>
  <si>
    <t xml:space="preserve"> Уменьшение прочих остатков средств бюджетов городских округов</t>
  </si>
  <si>
    <t>Защита населения и территории от чрезвычайных ситуаций природного и техногенного характера, пожарная безопасность</t>
  </si>
  <si>
    <t>% к 2024 году</t>
  </si>
  <si>
    <t>Проект, внесенный в Думу города Радужный</t>
  </si>
  <si>
    <t>.0200</t>
  </si>
  <si>
    <t>НАЦИОНАЛЬНАЯ ОБОРОНА</t>
  </si>
  <si>
    <t>.0203</t>
  </si>
  <si>
    <t>Мобилизационная и вневойсковая подготовка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</si>
  <si>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</si>
  <si>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% к 2025 году</t>
  </si>
  <si>
    <t>2025 год</t>
  </si>
  <si>
    <t>2026 год</t>
  </si>
  <si>
    <t xml:space="preserve">Приложение 1 </t>
  </si>
  <si>
    <t xml:space="preserve">Основные параметры бюджета города Радужный на 2025 год и на плановый период 2026 и 2027 годов </t>
  </si>
  <si>
    <t>2024 год (утверждено решением Думы от 12.12.2023 №314)</t>
  </si>
  <si>
    <t>2027 год</t>
  </si>
  <si>
    <t>% к 2026 году</t>
  </si>
  <si>
    <t>2023 год (отчет)  (утверждено Решением Думы от 25.04.2024 №344)</t>
  </si>
  <si>
    <t>Уточнения</t>
  </si>
  <si>
    <t>Уточненный проект</t>
  </si>
  <si>
    <t xml:space="preserve">к пояснительной записке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</si>
</sst>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р_._-;\-* #,##0.00_р_._-;_-* &quot;-&quot;??_р_._-;_-@_-"/>
    <numFmt numFmtId="165" formatCode="#,##0.0"/>
    <numFmt numFmtId="166" formatCode="0000"/>
    <numFmt numFmtId="167" formatCode="#,##0.00;[Red]\-#,##0.00;0.00"/>
    <numFmt numFmtId="168" formatCode="#,##0.00_р_.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14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164" fontId="2" fillId="0" borderId="0" applyFont="0" applyFill="0" applyBorder="0" applyAlignment="0" applyProtection="0"/>
    <xf numFmtId="0" fontId="4" fillId="0" borderId="0"/>
    <xf numFmtId="0" fontId="4" fillId="0" borderId="0"/>
    <xf numFmtId="0" fontId="11" fillId="0" borderId="0"/>
    <xf numFmtId="0" fontId="11" fillId="0" borderId="0"/>
    <xf numFmtId="164" fontId="12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99">
    <xf numFmtId="0" fontId="0" fillId="0" borderId="0" xfId="0"/>
    <xf numFmtId="4" fontId="3" fillId="2" borderId="1" xfId="1" applyNumberFormat="1" applyFont="1" applyFill="1" applyBorder="1" applyAlignment="1">
      <alignment horizontal="center" wrapText="1"/>
    </xf>
    <xf numFmtId="0" fontId="7" fillId="2" borderId="0" xfId="1" applyFont="1" applyFill="1"/>
    <xf numFmtId="0" fontId="7" fillId="2" borderId="0" xfId="1" applyFont="1" applyFill="1" applyAlignment="1">
      <alignment wrapText="1"/>
    </xf>
    <xf numFmtId="0" fontId="7" fillId="2" borderId="0" xfId="1" applyFont="1" applyFill="1" applyAlignment="1">
      <alignment horizontal="right"/>
    </xf>
    <xf numFmtId="0" fontId="2" fillId="2" borderId="0" xfId="1" applyFill="1"/>
    <xf numFmtId="0" fontId="13" fillId="2" borderId="0" xfId="1" applyFont="1" applyFill="1"/>
    <xf numFmtId="0" fontId="13" fillId="2" borderId="0" xfId="1" applyFont="1" applyFill="1" applyAlignment="1">
      <alignment wrapText="1"/>
    </xf>
    <xf numFmtId="0" fontId="3" fillId="2" borderId="0" xfId="1" applyFont="1" applyFill="1" applyAlignment="1">
      <alignment horizontal="right"/>
    </xf>
    <xf numFmtId="0" fontId="3" fillId="2" borderId="0" xfId="1" applyFont="1" applyFill="1" applyAlignment="1">
      <alignment horizontal="center"/>
    </xf>
    <xf numFmtId="0" fontId="9" fillId="2" borderId="0" xfId="1" applyFont="1" applyFill="1"/>
    <xf numFmtId="0" fontId="13" fillId="2" borderId="9" xfId="1" applyFont="1" applyFill="1" applyBorder="1" applyAlignment="1">
      <alignment horizontal="center"/>
    </xf>
    <xf numFmtId="0" fontId="14" fillId="2" borderId="17" xfId="1" applyFont="1" applyFill="1" applyBorder="1" applyAlignment="1">
      <alignment horizontal="center" wrapText="1"/>
    </xf>
    <xf numFmtId="0" fontId="14" fillId="2" borderId="17" xfId="1" applyFont="1" applyFill="1" applyBorder="1" applyAlignment="1">
      <alignment horizontal="center"/>
    </xf>
    <xf numFmtId="3" fontId="14" fillId="2" borderId="18" xfId="1" applyNumberFormat="1" applyFont="1" applyFill="1" applyBorder="1" applyAlignment="1">
      <alignment horizontal="center" wrapText="1"/>
    </xf>
    <xf numFmtId="0" fontId="7" fillId="2" borderId="0" xfId="1" applyFont="1" applyFill="1" applyAlignment="1">
      <alignment horizontal="center"/>
    </xf>
    <xf numFmtId="0" fontId="18" fillId="2" borderId="11" xfId="1" applyFont="1" applyFill="1" applyBorder="1" applyAlignment="1">
      <alignment horizontal="right"/>
    </xf>
    <xf numFmtId="0" fontId="18" fillId="2" borderId="1" xfId="1" applyFont="1" applyFill="1" applyBorder="1" applyAlignment="1">
      <alignment wrapText="1"/>
    </xf>
    <xf numFmtId="0" fontId="18" fillId="2" borderId="1" xfId="1" applyFont="1" applyFill="1" applyBorder="1" applyAlignment="1">
      <alignment horizontal="left" wrapText="1"/>
    </xf>
    <xf numFmtId="0" fontId="3" fillId="2" borderId="11" xfId="1" applyFont="1" applyFill="1" applyBorder="1" applyAlignment="1">
      <alignment horizontal="right"/>
    </xf>
    <xf numFmtId="0" fontId="3" fillId="2" borderId="1" xfId="1" applyFont="1" applyFill="1" applyBorder="1" applyAlignment="1">
      <alignment horizontal="left" wrapText="1"/>
    </xf>
    <xf numFmtId="0" fontId="14" fillId="2" borderId="11" xfId="1" applyFont="1" applyFill="1" applyBorder="1" applyAlignment="1">
      <alignment horizontal="right"/>
    </xf>
    <xf numFmtId="0" fontId="14" fillId="2" borderId="1" xfId="1" applyFont="1" applyFill="1" applyBorder="1" applyAlignment="1">
      <alignment horizontal="left" wrapText="1"/>
    </xf>
    <xf numFmtId="4" fontId="14" fillId="2" borderId="1" xfId="1" applyNumberFormat="1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right"/>
    </xf>
    <xf numFmtId="0" fontId="14" fillId="2" borderId="1" xfId="0" applyFont="1" applyFill="1" applyBorder="1" applyAlignment="1">
      <alignment horizontal="left" wrapText="1"/>
    </xf>
    <xf numFmtId="0" fontId="3" fillId="2" borderId="1" xfId="1" applyFont="1" applyFill="1" applyBorder="1" applyAlignment="1">
      <alignment wrapText="1"/>
    </xf>
    <xf numFmtId="0" fontId="10" fillId="2" borderId="11" xfId="1" applyFont="1" applyFill="1" applyBorder="1" applyAlignment="1">
      <alignment horizontal="right"/>
    </xf>
    <xf numFmtId="0" fontId="10" fillId="2" borderId="1" xfId="1" applyFont="1" applyFill="1" applyBorder="1" applyAlignment="1">
      <alignment wrapText="1"/>
    </xf>
    <xf numFmtId="0" fontId="14" fillId="2" borderId="1" xfId="1" applyFont="1" applyFill="1" applyBorder="1" applyAlignment="1">
      <alignment wrapText="1"/>
    </xf>
    <xf numFmtId="0" fontId="3" fillId="2" borderId="12" xfId="1" applyFont="1" applyFill="1" applyBorder="1" applyAlignment="1">
      <alignment horizontal="right"/>
    </xf>
    <xf numFmtId="0" fontId="14" fillId="2" borderId="3" xfId="1" applyFont="1" applyFill="1" applyBorder="1" applyAlignment="1">
      <alignment horizontal="left" wrapText="1"/>
    </xf>
    <xf numFmtId="4" fontId="7" fillId="2" borderId="0" xfId="1" applyNumberFormat="1" applyFont="1" applyFill="1"/>
    <xf numFmtId="0" fontId="15" fillId="2" borderId="12" xfId="0" applyFont="1" applyFill="1" applyBorder="1" applyAlignment="1">
      <alignment horizontal="center" vertical="top"/>
    </xf>
    <xf numFmtId="0" fontId="17" fillId="2" borderId="3" xfId="0" applyFont="1" applyFill="1" applyBorder="1" applyAlignment="1">
      <alignment vertical="top" wrapText="1"/>
    </xf>
    <xf numFmtId="0" fontId="17" fillId="2" borderId="15" xfId="0" applyFont="1" applyFill="1" applyBorder="1" applyAlignment="1">
      <alignment horizontal="center" vertical="top"/>
    </xf>
    <xf numFmtId="166" fontId="14" fillId="2" borderId="1" xfId="2" applyNumberFormat="1" applyFont="1" applyFill="1" applyBorder="1" applyAlignment="1" applyProtection="1">
      <alignment wrapText="1"/>
      <protection hidden="1"/>
    </xf>
    <xf numFmtId="0" fontId="15" fillId="2" borderId="15" xfId="0" applyFont="1" applyFill="1" applyBorder="1" applyAlignment="1">
      <alignment horizontal="center" vertical="top"/>
    </xf>
    <xf numFmtId="166" fontId="3" fillId="2" borderId="1" xfId="2" applyNumberFormat="1" applyFont="1" applyFill="1" applyBorder="1" applyAlignment="1" applyProtection="1">
      <alignment wrapText="1"/>
      <protection hidden="1"/>
    </xf>
    <xf numFmtId="0" fontId="17" fillId="2" borderId="11" xfId="0" applyFont="1" applyFill="1" applyBorder="1" applyAlignment="1">
      <alignment horizontal="center" vertical="top"/>
    </xf>
    <xf numFmtId="0" fontId="17" fillId="2" borderId="13" xfId="0" applyFont="1" applyFill="1" applyBorder="1" applyAlignment="1">
      <alignment vertical="top" wrapText="1"/>
    </xf>
    <xf numFmtId="0" fontId="17" fillId="2" borderId="4" xfId="0" applyFont="1" applyFill="1" applyBorder="1" applyAlignment="1">
      <alignment vertical="top" wrapText="1"/>
    </xf>
    <xf numFmtId="0" fontId="15" fillId="2" borderId="11" xfId="0" applyFont="1" applyFill="1" applyBorder="1" applyAlignment="1">
      <alignment horizontal="center" vertical="top"/>
    </xf>
    <xf numFmtId="0" fontId="15" fillId="2" borderId="4" xfId="0" applyFont="1" applyFill="1" applyBorder="1" applyAlignment="1">
      <alignment vertical="top" wrapText="1"/>
    </xf>
    <xf numFmtId="0" fontId="17" fillId="2" borderId="1" xfId="0" applyFont="1" applyFill="1" applyBorder="1" applyAlignment="1">
      <alignment vertical="top" wrapText="1"/>
    </xf>
    <xf numFmtId="0" fontId="15" fillId="2" borderId="12" xfId="0" applyFont="1" applyFill="1" applyBorder="1" applyAlignment="1">
      <alignment horizontal="center"/>
    </xf>
    <xf numFmtId="0" fontId="3" fillId="2" borderId="3" xfId="1" applyFont="1" applyFill="1" applyBorder="1" applyAlignment="1">
      <alignment horizontal="left" wrapText="1"/>
    </xf>
    <xf numFmtId="0" fontId="15" fillId="2" borderId="16" xfId="0" applyFont="1" applyFill="1" applyBorder="1" applyAlignment="1">
      <alignment horizontal="center"/>
    </xf>
    <xf numFmtId="0" fontId="3" fillId="2" borderId="5" xfId="1" applyFont="1" applyFill="1" applyBorder="1" applyAlignment="1">
      <alignment horizontal="left" wrapText="1"/>
    </xf>
    <xf numFmtId="0" fontId="7" fillId="2" borderId="0" xfId="1" applyFont="1" applyFill="1" applyAlignment="1">
      <alignment horizontal="right" wrapText="1"/>
    </xf>
    <xf numFmtId="0" fontId="15" fillId="2" borderId="1" xfId="0" applyFont="1" applyFill="1" applyBorder="1" applyAlignment="1">
      <alignment vertical="top" wrapText="1"/>
    </xf>
    <xf numFmtId="4" fontId="14" fillId="2" borderId="10" xfId="1" applyNumberFormat="1" applyFont="1" applyFill="1" applyBorder="1" applyAlignment="1">
      <alignment horizontal="center" wrapText="1"/>
    </xf>
    <xf numFmtId="3" fontId="14" fillId="2" borderId="21" xfId="1" applyNumberFormat="1" applyFont="1" applyFill="1" applyBorder="1" applyAlignment="1">
      <alignment horizontal="center" wrapText="1"/>
    </xf>
    <xf numFmtId="4" fontId="14" fillId="2" borderId="3" xfId="1" applyNumberFormat="1" applyFont="1" applyFill="1" applyBorder="1" applyAlignment="1">
      <alignment horizontal="center" wrapText="1"/>
    </xf>
    <xf numFmtId="0" fontId="14" fillId="2" borderId="0" xfId="1" applyFont="1" applyFill="1" applyAlignment="1">
      <alignment horizontal="center"/>
    </xf>
    <xf numFmtId="0" fontId="17" fillId="2" borderId="22" xfId="0" applyFont="1" applyFill="1" applyBorder="1" applyAlignment="1">
      <alignment horizontal="center" vertical="center" shrinkToFit="1"/>
    </xf>
    <xf numFmtId="49" fontId="17" fillId="2" borderId="22" xfId="0" applyNumberFormat="1" applyFont="1" applyFill="1" applyBorder="1" applyAlignment="1">
      <alignment horizontal="center" vertical="center" wrapText="1" shrinkToFit="1"/>
    </xf>
    <xf numFmtId="0" fontId="17" fillId="2" borderId="22" xfId="0" applyFont="1" applyFill="1" applyBorder="1" applyAlignment="1">
      <alignment horizontal="center" vertical="center" wrapText="1" shrinkToFit="1"/>
    </xf>
    <xf numFmtId="49" fontId="17" fillId="2" borderId="26" xfId="0" applyNumberFormat="1" applyFont="1" applyFill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4" fontId="3" fillId="0" borderId="1" xfId="1" applyNumberFormat="1" applyFont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4" fontId="14" fillId="0" borderId="1" xfId="1" applyNumberFormat="1" applyFont="1" applyBorder="1" applyAlignment="1">
      <alignment horizontal="center" wrapText="1"/>
    </xf>
    <xf numFmtId="167" fontId="3" fillId="0" borderId="2" xfId="2" applyNumberFormat="1" applyFont="1" applyBorder="1" applyAlignment="1" applyProtection="1">
      <alignment horizontal="center"/>
      <protection hidden="1"/>
    </xf>
    <xf numFmtId="167" fontId="3" fillId="0" borderId="2" xfId="2" applyNumberFormat="1" applyFont="1" applyBorder="1" applyAlignment="1" applyProtection="1">
      <alignment horizontal="center" wrapText="1"/>
      <protection hidden="1"/>
    </xf>
    <xf numFmtId="4" fontId="15" fillId="0" borderId="1" xfId="0" applyNumberFormat="1" applyFont="1" applyBorder="1" applyAlignment="1">
      <alignment horizontal="center"/>
    </xf>
    <xf numFmtId="167" fontId="14" fillId="0" borderId="2" xfId="2" applyNumberFormat="1" applyFont="1" applyBorder="1" applyAlignment="1" applyProtection="1">
      <alignment horizontal="center"/>
      <protection hidden="1"/>
    </xf>
    <xf numFmtId="167" fontId="3" fillId="0" borderId="1" xfId="2" applyNumberFormat="1" applyFont="1" applyBorder="1" applyAlignment="1" applyProtection="1">
      <alignment horizontal="center" wrapText="1"/>
      <protection hidden="1"/>
    </xf>
    <xf numFmtId="167" fontId="3" fillId="0" borderId="14" xfId="2" applyNumberFormat="1" applyFont="1" applyBorder="1" applyAlignment="1" applyProtection="1">
      <alignment horizontal="center"/>
      <protection hidden="1"/>
    </xf>
    <xf numFmtId="168" fontId="17" fillId="0" borderId="1" xfId="0" applyNumberFormat="1" applyFont="1" applyBorder="1" applyAlignment="1">
      <alignment horizontal="center"/>
    </xf>
    <xf numFmtId="168" fontId="3" fillId="0" borderId="3" xfId="1" applyNumberFormat="1" applyFont="1" applyBorder="1" applyAlignment="1">
      <alignment horizontal="center" wrapText="1"/>
    </xf>
    <xf numFmtId="168" fontId="3" fillId="0" borderId="5" xfId="1" applyNumberFormat="1" applyFont="1" applyBorder="1" applyAlignment="1">
      <alignment horizontal="center" wrapText="1"/>
    </xf>
    <xf numFmtId="4" fontId="3" fillId="0" borderId="5" xfId="1" applyNumberFormat="1" applyFont="1" applyBorder="1" applyAlignment="1">
      <alignment horizontal="center" wrapText="1"/>
    </xf>
    <xf numFmtId="4" fontId="14" fillId="2" borderId="2" xfId="1" applyNumberFormat="1" applyFont="1" applyFill="1" applyBorder="1" applyAlignment="1">
      <alignment horizontal="center" wrapText="1"/>
    </xf>
    <xf numFmtId="4" fontId="3" fillId="2" borderId="2" xfId="1" applyNumberFormat="1" applyFont="1" applyFill="1" applyBorder="1" applyAlignment="1">
      <alignment horizontal="center" wrapText="1"/>
    </xf>
    <xf numFmtId="4" fontId="14" fillId="2" borderId="14" xfId="1" applyNumberFormat="1" applyFont="1" applyFill="1" applyBorder="1" applyAlignment="1">
      <alignment horizontal="center" wrapText="1"/>
    </xf>
    <xf numFmtId="4" fontId="3" fillId="0" borderId="2" xfId="1" applyNumberFormat="1" applyFont="1" applyBorder="1" applyAlignment="1">
      <alignment horizontal="center" wrapText="1"/>
    </xf>
    <xf numFmtId="4" fontId="14" fillId="0" borderId="2" xfId="1" applyNumberFormat="1" applyFont="1" applyBorder="1" applyAlignment="1">
      <alignment horizontal="center" wrapText="1"/>
    </xf>
    <xf numFmtId="4" fontId="15" fillId="0" borderId="2" xfId="0" applyNumberFormat="1" applyFont="1" applyBorder="1" applyAlignment="1">
      <alignment horizontal="center"/>
    </xf>
    <xf numFmtId="4" fontId="3" fillId="0" borderId="20" xfId="1" applyNumberFormat="1" applyFont="1" applyBorder="1" applyAlignment="1">
      <alignment horizontal="center" wrapText="1"/>
    </xf>
    <xf numFmtId="4" fontId="3" fillId="2" borderId="10" xfId="1" applyNumberFormat="1" applyFont="1" applyFill="1" applyBorder="1" applyAlignment="1">
      <alignment horizontal="center" wrapText="1"/>
    </xf>
    <xf numFmtId="4" fontId="3" fillId="2" borderId="5" xfId="1" applyNumberFormat="1" applyFont="1" applyFill="1" applyBorder="1" applyAlignment="1">
      <alignment horizontal="center" wrapText="1"/>
    </xf>
    <xf numFmtId="4" fontId="3" fillId="2" borderId="27" xfId="1" applyNumberFormat="1" applyFont="1" applyFill="1" applyBorder="1" applyAlignment="1">
      <alignment horizontal="center" wrapText="1"/>
    </xf>
    <xf numFmtId="0" fontId="3" fillId="2" borderId="0" xfId="1" applyFont="1" applyFill="1" applyAlignment="1">
      <alignment horizontal="right"/>
    </xf>
    <xf numFmtId="0" fontId="8" fillId="2" borderId="0" xfId="1" applyFont="1" applyFill="1" applyAlignment="1">
      <alignment horizontal="center" wrapText="1"/>
    </xf>
    <xf numFmtId="0" fontId="2" fillId="2" borderId="0" xfId="1" applyFill="1"/>
    <xf numFmtId="0" fontId="14" fillId="2" borderId="7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wrapText="1"/>
    </xf>
    <xf numFmtId="165" fontId="6" fillId="2" borderId="0" xfId="1" applyNumberFormat="1" applyFont="1" applyFill="1" applyAlignment="1">
      <alignment horizontal="right" wrapText="1"/>
    </xf>
    <xf numFmtId="0" fontId="14" fillId="2" borderId="8" xfId="1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wrapText="1"/>
    </xf>
    <xf numFmtId="0" fontId="14" fillId="2" borderId="6" xfId="1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/>
    </xf>
    <xf numFmtId="0" fontId="14" fillId="2" borderId="25" xfId="1" applyFont="1" applyFill="1" applyBorder="1" applyAlignment="1">
      <alignment horizontal="center" vertical="center"/>
    </xf>
    <xf numFmtId="0" fontId="14" fillId="2" borderId="23" xfId="1" applyFont="1" applyFill="1" applyBorder="1" applyAlignment="1">
      <alignment horizontal="center" vertical="center"/>
    </xf>
  </cellXfs>
  <cellStyles count="214">
    <cellStyle name="Обычный" xfId="0" builtinId="0"/>
    <cellStyle name="Обычный 12" xfId="71" xr:uid="{00000000-0005-0000-0000-000001000000}"/>
    <cellStyle name="Обычный 2" xfId="2" xr:uid="{00000000-0005-0000-0000-000002000000}"/>
    <cellStyle name="Обычный 2 10" xfId="3" xr:uid="{00000000-0005-0000-0000-000003000000}"/>
    <cellStyle name="Обычный 2 10 2" xfId="4" xr:uid="{00000000-0005-0000-0000-000004000000}"/>
    <cellStyle name="Обычный 2 10 3" xfId="72" xr:uid="{00000000-0005-0000-0000-000005000000}"/>
    <cellStyle name="Обычный 2 11" xfId="5" xr:uid="{00000000-0005-0000-0000-000006000000}"/>
    <cellStyle name="Обычный 2 11 2" xfId="73" xr:uid="{00000000-0005-0000-0000-000007000000}"/>
    <cellStyle name="Обычный 2 12" xfId="6" xr:uid="{00000000-0005-0000-0000-000008000000}"/>
    <cellStyle name="Обычный 2 12 2" xfId="74" xr:uid="{00000000-0005-0000-0000-000009000000}"/>
    <cellStyle name="Обычный 2 12 2 2" xfId="75" xr:uid="{00000000-0005-0000-0000-00000A000000}"/>
    <cellStyle name="Обычный 2 12 3" xfId="76" xr:uid="{00000000-0005-0000-0000-00000B000000}"/>
    <cellStyle name="Обычный 2 13" xfId="7" xr:uid="{00000000-0005-0000-0000-00000C000000}"/>
    <cellStyle name="Обычный 2 13 2" xfId="77" xr:uid="{00000000-0005-0000-0000-00000D000000}"/>
    <cellStyle name="Обычный 2 14" xfId="8" xr:uid="{00000000-0005-0000-0000-00000E000000}"/>
    <cellStyle name="Обычный 2 14 2" xfId="9" xr:uid="{00000000-0005-0000-0000-00000F000000}"/>
    <cellStyle name="Обычный 2 14 2 2" xfId="78" xr:uid="{00000000-0005-0000-0000-000010000000}"/>
    <cellStyle name="Обычный 2 14 3" xfId="79" xr:uid="{00000000-0005-0000-0000-000011000000}"/>
    <cellStyle name="Обычный 2 14 4" xfId="80" xr:uid="{00000000-0005-0000-0000-000012000000}"/>
    <cellStyle name="Обычный 2 15" xfId="10" xr:uid="{00000000-0005-0000-0000-000013000000}"/>
    <cellStyle name="Обычный 2 15 2" xfId="11" xr:uid="{00000000-0005-0000-0000-000014000000}"/>
    <cellStyle name="Обычный 2 15 2 2" xfId="81" xr:uid="{00000000-0005-0000-0000-000015000000}"/>
    <cellStyle name="Обычный 2 15 2 3" xfId="82" xr:uid="{00000000-0005-0000-0000-000016000000}"/>
    <cellStyle name="Обычный 2 15 3" xfId="83" xr:uid="{00000000-0005-0000-0000-000017000000}"/>
    <cellStyle name="Обычный 2 16" xfId="12" xr:uid="{00000000-0005-0000-0000-000018000000}"/>
    <cellStyle name="Обычный 2 16 2" xfId="84" xr:uid="{00000000-0005-0000-0000-000019000000}"/>
    <cellStyle name="Обычный 2 17" xfId="13" xr:uid="{00000000-0005-0000-0000-00001A000000}"/>
    <cellStyle name="Обычный 2 17 2" xfId="85" xr:uid="{00000000-0005-0000-0000-00001B000000}"/>
    <cellStyle name="Обычный 2 17 2 2" xfId="86" xr:uid="{00000000-0005-0000-0000-00001C000000}"/>
    <cellStyle name="Обычный 2 17 3" xfId="87" xr:uid="{00000000-0005-0000-0000-00001D000000}"/>
    <cellStyle name="Обычный 2 17 4" xfId="88" xr:uid="{00000000-0005-0000-0000-00001E000000}"/>
    <cellStyle name="Обычный 2 17 5" xfId="89" xr:uid="{00000000-0005-0000-0000-00001F000000}"/>
    <cellStyle name="Обычный 2 17 6" xfId="90" xr:uid="{00000000-0005-0000-0000-000020000000}"/>
    <cellStyle name="Обычный 2 17 7" xfId="91" xr:uid="{00000000-0005-0000-0000-000021000000}"/>
    <cellStyle name="Обычный 2 18" xfId="14" xr:uid="{00000000-0005-0000-0000-000022000000}"/>
    <cellStyle name="Обычный 2 18 2" xfId="15" xr:uid="{00000000-0005-0000-0000-000023000000}"/>
    <cellStyle name="Обычный 2 18 2 2" xfId="16" xr:uid="{00000000-0005-0000-0000-000024000000}"/>
    <cellStyle name="Обычный 2 18 3" xfId="17" xr:uid="{00000000-0005-0000-0000-000025000000}"/>
    <cellStyle name="Обычный 2 19" xfId="18" xr:uid="{00000000-0005-0000-0000-000026000000}"/>
    <cellStyle name="Обычный 2 19 2" xfId="69" xr:uid="{00000000-0005-0000-0000-000027000000}"/>
    <cellStyle name="Обычный 2 19 2 2" xfId="92" xr:uid="{00000000-0005-0000-0000-000028000000}"/>
    <cellStyle name="Обычный 2 19 3" xfId="93" xr:uid="{00000000-0005-0000-0000-000029000000}"/>
    <cellStyle name="Обычный 2 19 3 2" xfId="94" xr:uid="{00000000-0005-0000-0000-00002A000000}"/>
    <cellStyle name="Обычный 2 19 4" xfId="95" xr:uid="{00000000-0005-0000-0000-00002B000000}"/>
    <cellStyle name="Обычный 2 19 5" xfId="96" xr:uid="{00000000-0005-0000-0000-00002C000000}"/>
    <cellStyle name="Обычный 2 19 6" xfId="97" xr:uid="{00000000-0005-0000-0000-00002D000000}"/>
    <cellStyle name="Обычный 2 19 7" xfId="98" xr:uid="{00000000-0005-0000-0000-00002E000000}"/>
    <cellStyle name="Обычный 2 19 8" xfId="99" xr:uid="{00000000-0005-0000-0000-00002F000000}"/>
    <cellStyle name="Обычный 2 2" xfId="19" xr:uid="{00000000-0005-0000-0000-000030000000}"/>
    <cellStyle name="Обычный 2 2 2" xfId="20" xr:uid="{00000000-0005-0000-0000-000031000000}"/>
    <cellStyle name="Обычный 2 2 2 2" xfId="100" xr:uid="{00000000-0005-0000-0000-000032000000}"/>
    <cellStyle name="Обычный 2 2 3" xfId="21" xr:uid="{00000000-0005-0000-0000-000033000000}"/>
    <cellStyle name="Обычный 2 2 4" xfId="22" xr:uid="{00000000-0005-0000-0000-000034000000}"/>
    <cellStyle name="Обычный 2 20" xfId="23" xr:uid="{00000000-0005-0000-0000-000035000000}"/>
    <cellStyle name="Обычный 2 20 2" xfId="24" xr:uid="{00000000-0005-0000-0000-000036000000}"/>
    <cellStyle name="Обычный 2 20 2 2" xfId="25" xr:uid="{00000000-0005-0000-0000-000037000000}"/>
    <cellStyle name="Обычный 2 20 2 3" xfId="26" xr:uid="{00000000-0005-0000-0000-000038000000}"/>
    <cellStyle name="Обычный 2 21" xfId="27" xr:uid="{00000000-0005-0000-0000-000039000000}"/>
    <cellStyle name="Обычный 2 21 2" xfId="28" xr:uid="{00000000-0005-0000-0000-00003A000000}"/>
    <cellStyle name="Обычный 2 22" xfId="29" xr:uid="{00000000-0005-0000-0000-00003B000000}"/>
    <cellStyle name="Обычный 2 22 2" xfId="30" xr:uid="{00000000-0005-0000-0000-00003C000000}"/>
    <cellStyle name="Обычный 2 22 3" xfId="101" xr:uid="{00000000-0005-0000-0000-00003D000000}"/>
    <cellStyle name="Обычный 2 22 4" xfId="102" xr:uid="{00000000-0005-0000-0000-00003E000000}"/>
    <cellStyle name="Обычный 2 22 5" xfId="103" xr:uid="{00000000-0005-0000-0000-00003F000000}"/>
    <cellStyle name="Обычный 2 22 6" xfId="104" xr:uid="{00000000-0005-0000-0000-000040000000}"/>
    <cellStyle name="Обычный 2 23" xfId="31" xr:uid="{00000000-0005-0000-0000-000041000000}"/>
    <cellStyle name="Обычный 2 23 2" xfId="32" xr:uid="{00000000-0005-0000-0000-000042000000}"/>
    <cellStyle name="Обычный 2 23 2 2" xfId="66" xr:uid="{00000000-0005-0000-0000-000043000000}"/>
    <cellStyle name="Обычный 2 23 3" xfId="105" xr:uid="{00000000-0005-0000-0000-000044000000}"/>
    <cellStyle name="Обычный 2 23 4" xfId="106" xr:uid="{00000000-0005-0000-0000-000045000000}"/>
    <cellStyle name="Обычный 2 23 5" xfId="107" xr:uid="{00000000-0005-0000-0000-000046000000}"/>
    <cellStyle name="Обычный 2 23 6" xfId="108" xr:uid="{00000000-0005-0000-0000-000047000000}"/>
    <cellStyle name="Обычный 2 24" xfId="33" xr:uid="{00000000-0005-0000-0000-000048000000}"/>
    <cellStyle name="Обычный 2 24 2" xfId="109" xr:uid="{00000000-0005-0000-0000-000049000000}"/>
    <cellStyle name="Обычный 2 24 3" xfId="110" xr:uid="{00000000-0005-0000-0000-00004A000000}"/>
    <cellStyle name="Обычный 2 24 4" xfId="111" xr:uid="{00000000-0005-0000-0000-00004B000000}"/>
    <cellStyle name="Обычный 2 24 5" xfId="112" xr:uid="{00000000-0005-0000-0000-00004C000000}"/>
    <cellStyle name="Обычный 2 25" xfId="34" xr:uid="{00000000-0005-0000-0000-00004D000000}"/>
    <cellStyle name="Обычный 2 25 2" xfId="113" xr:uid="{00000000-0005-0000-0000-00004E000000}"/>
    <cellStyle name="Обычный 2 25 2 2" xfId="114" xr:uid="{00000000-0005-0000-0000-00004F000000}"/>
    <cellStyle name="Обычный 2 25 3" xfId="115" xr:uid="{00000000-0005-0000-0000-000050000000}"/>
    <cellStyle name="Обычный 2 26" xfId="35" xr:uid="{00000000-0005-0000-0000-000051000000}"/>
    <cellStyle name="Обычный 2 26 2" xfId="116" xr:uid="{00000000-0005-0000-0000-000052000000}"/>
    <cellStyle name="Обычный 2 27" xfId="36" xr:uid="{00000000-0005-0000-0000-000053000000}"/>
    <cellStyle name="Обычный 2 27 2" xfId="117" xr:uid="{00000000-0005-0000-0000-000054000000}"/>
    <cellStyle name="Обычный 2 28" xfId="67" xr:uid="{00000000-0005-0000-0000-000055000000}"/>
    <cellStyle name="Обычный 2 28 2" xfId="118" xr:uid="{00000000-0005-0000-0000-000056000000}"/>
    <cellStyle name="Обычный 2 29" xfId="68" xr:uid="{00000000-0005-0000-0000-000057000000}"/>
    <cellStyle name="Обычный 2 29 2" xfId="119" xr:uid="{00000000-0005-0000-0000-000058000000}"/>
    <cellStyle name="Обычный 2 29 2 2" xfId="120" xr:uid="{00000000-0005-0000-0000-000059000000}"/>
    <cellStyle name="Обычный 2 3" xfId="37" xr:uid="{00000000-0005-0000-0000-00005A000000}"/>
    <cellStyle name="Обычный 2 3 2" xfId="38" xr:uid="{00000000-0005-0000-0000-00005B000000}"/>
    <cellStyle name="Обычный 2 3 2 2" xfId="39" xr:uid="{00000000-0005-0000-0000-00005C000000}"/>
    <cellStyle name="Обычный 2 3 3" xfId="121" xr:uid="{00000000-0005-0000-0000-00005D000000}"/>
    <cellStyle name="Обычный 2 30" xfId="122" xr:uid="{00000000-0005-0000-0000-00005E000000}"/>
    <cellStyle name="Обычный 2 31" xfId="40" xr:uid="{00000000-0005-0000-0000-00005F000000}"/>
    <cellStyle name="Обычный 2 31 2" xfId="41" xr:uid="{00000000-0005-0000-0000-000060000000}"/>
    <cellStyle name="Обычный 2 32" xfId="123" xr:uid="{00000000-0005-0000-0000-000061000000}"/>
    <cellStyle name="Обычный 2 33" xfId="124" xr:uid="{00000000-0005-0000-0000-000062000000}"/>
    <cellStyle name="Обычный 2 34" xfId="125" xr:uid="{00000000-0005-0000-0000-000063000000}"/>
    <cellStyle name="Обычный 2 35" xfId="126" xr:uid="{00000000-0005-0000-0000-000064000000}"/>
    <cellStyle name="Обычный 2 36" xfId="127" xr:uid="{00000000-0005-0000-0000-000065000000}"/>
    <cellStyle name="Обычный 2 37" xfId="128" xr:uid="{00000000-0005-0000-0000-000066000000}"/>
    <cellStyle name="Обычный 2 38" xfId="129" xr:uid="{00000000-0005-0000-0000-000067000000}"/>
    <cellStyle name="Обычный 2 39" xfId="130" xr:uid="{00000000-0005-0000-0000-000068000000}"/>
    <cellStyle name="Обычный 2 4" xfId="42" xr:uid="{00000000-0005-0000-0000-000069000000}"/>
    <cellStyle name="Обычный 2 4 2" xfId="43" xr:uid="{00000000-0005-0000-0000-00006A000000}"/>
    <cellStyle name="Обычный 2 4 2 2" xfId="131" xr:uid="{00000000-0005-0000-0000-00006B000000}"/>
    <cellStyle name="Обычный 2 4 3" xfId="132" xr:uid="{00000000-0005-0000-0000-00006C000000}"/>
    <cellStyle name="Обычный 2 40" xfId="133" xr:uid="{00000000-0005-0000-0000-00006D000000}"/>
    <cellStyle name="Обычный 2 41" xfId="134" xr:uid="{00000000-0005-0000-0000-00006E000000}"/>
    <cellStyle name="Обычный 2 42" xfId="135" xr:uid="{00000000-0005-0000-0000-00006F000000}"/>
    <cellStyle name="Обычный 2 43" xfId="136" xr:uid="{00000000-0005-0000-0000-000070000000}"/>
    <cellStyle name="Обычный 2 5" xfId="44" xr:uid="{00000000-0005-0000-0000-000071000000}"/>
    <cellStyle name="Обычный 2 5 2" xfId="45" xr:uid="{00000000-0005-0000-0000-000072000000}"/>
    <cellStyle name="Обычный 2 5 2 2" xfId="137" xr:uid="{00000000-0005-0000-0000-000073000000}"/>
    <cellStyle name="Обычный 2 5 3" xfId="46" xr:uid="{00000000-0005-0000-0000-000074000000}"/>
    <cellStyle name="Обычный 2 6" xfId="47" xr:uid="{00000000-0005-0000-0000-000075000000}"/>
    <cellStyle name="Обычный 2 6 2" xfId="48" xr:uid="{00000000-0005-0000-0000-000076000000}"/>
    <cellStyle name="Обычный 2 6 2 2" xfId="138" xr:uid="{00000000-0005-0000-0000-000077000000}"/>
    <cellStyle name="Обычный 2 6 3" xfId="49" xr:uid="{00000000-0005-0000-0000-000078000000}"/>
    <cellStyle name="Обычный 2 7" xfId="50" xr:uid="{00000000-0005-0000-0000-000079000000}"/>
    <cellStyle name="Обычный 2 7 2" xfId="51" xr:uid="{00000000-0005-0000-0000-00007A000000}"/>
    <cellStyle name="Обычный 2 7 2 2" xfId="139" xr:uid="{00000000-0005-0000-0000-00007B000000}"/>
    <cellStyle name="Обычный 2 7 3" xfId="52" xr:uid="{00000000-0005-0000-0000-00007C000000}"/>
    <cellStyle name="Обычный 2 8" xfId="53" xr:uid="{00000000-0005-0000-0000-00007D000000}"/>
    <cellStyle name="Обычный 2 8 2" xfId="140" xr:uid="{00000000-0005-0000-0000-00007E000000}"/>
    <cellStyle name="Обычный 2 9" xfId="54" xr:uid="{00000000-0005-0000-0000-00007F000000}"/>
    <cellStyle name="Обычный 2 9 2" xfId="141" xr:uid="{00000000-0005-0000-0000-000080000000}"/>
    <cellStyle name="Обычный 3" xfId="1" xr:uid="{00000000-0005-0000-0000-000081000000}"/>
    <cellStyle name="Обычный 3 10" xfId="142" xr:uid="{00000000-0005-0000-0000-000082000000}"/>
    <cellStyle name="Обычный 3 11" xfId="143" xr:uid="{00000000-0005-0000-0000-000083000000}"/>
    <cellStyle name="Обычный 3 2" xfId="55" xr:uid="{00000000-0005-0000-0000-000084000000}"/>
    <cellStyle name="Обычный 3 2 2" xfId="56" xr:uid="{00000000-0005-0000-0000-000085000000}"/>
    <cellStyle name="Обычный 3 2 3" xfId="57" xr:uid="{00000000-0005-0000-0000-000086000000}"/>
    <cellStyle name="Обычный 3 2 4" xfId="58" xr:uid="{00000000-0005-0000-0000-000087000000}"/>
    <cellStyle name="Обычный 3 2 5" xfId="59" xr:uid="{00000000-0005-0000-0000-000088000000}"/>
    <cellStyle name="Обычный 3 2 6" xfId="144" xr:uid="{00000000-0005-0000-0000-000089000000}"/>
    <cellStyle name="Обычный 3 2 7" xfId="145" xr:uid="{00000000-0005-0000-0000-00008A000000}"/>
    <cellStyle name="Обычный 3 2 8" xfId="146" xr:uid="{00000000-0005-0000-0000-00008B000000}"/>
    <cellStyle name="Обычный 3 2 9" xfId="147" xr:uid="{00000000-0005-0000-0000-00008C000000}"/>
    <cellStyle name="Обычный 3 3" xfId="60" xr:uid="{00000000-0005-0000-0000-00008D000000}"/>
    <cellStyle name="Обычный 3 3 2" xfId="148" xr:uid="{00000000-0005-0000-0000-00008E000000}"/>
    <cellStyle name="Обычный 3 3 3" xfId="149" xr:uid="{00000000-0005-0000-0000-00008F000000}"/>
    <cellStyle name="Обычный 3 3 4" xfId="150" xr:uid="{00000000-0005-0000-0000-000090000000}"/>
    <cellStyle name="Обычный 3 3 5" xfId="151" xr:uid="{00000000-0005-0000-0000-000091000000}"/>
    <cellStyle name="Обычный 3 4" xfId="61" xr:uid="{00000000-0005-0000-0000-000092000000}"/>
    <cellStyle name="Обычный 3 4 2" xfId="152" xr:uid="{00000000-0005-0000-0000-000093000000}"/>
    <cellStyle name="Обычный 3 4 3" xfId="153" xr:uid="{00000000-0005-0000-0000-000094000000}"/>
    <cellStyle name="Обычный 3 4 4" xfId="154" xr:uid="{00000000-0005-0000-0000-000095000000}"/>
    <cellStyle name="Обычный 3 4 5" xfId="155" xr:uid="{00000000-0005-0000-0000-000096000000}"/>
    <cellStyle name="Обычный 3 5" xfId="62" xr:uid="{00000000-0005-0000-0000-000097000000}"/>
    <cellStyle name="Обычный 3 5 2" xfId="156" xr:uid="{00000000-0005-0000-0000-000098000000}"/>
    <cellStyle name="Обычный 3 5 2 2" xfId="157" xr:uid="{00000000-0005-0000-0000-000099000000}"/>
    <cellStyle name="Обычный 3 5 3" xfId="158" xr:uid="{00000000-0005-0000-0000-00009A000000}"/>
    <cellStyle name="Обычный 3 5 4" xfId="159" xr:uid="{00000000-0005-0000-0000-00009B000000}"/>
    <cellStyle name="Обычный 3 5 5" xfId="160" xr:uid="{00000000-0005-0000-0000-00009C000000}"/>
    <cellStyle name="Обычный 3 6" xfId="161" xr:uid="{00000000-0005-0000-0000-00009D000000}"/>
    <cellStyle name="Обычный 3 7" xfId="162" xr:uid="{00000000-0005-0000-0000-00009E000000}"/>
    <cellStyle name="Обычный 3 8" xfId="163" xr:uid="{00000000-0005-0000-0000-00009F000000}"/>
    <cellStyle name="Обычный 3 9" xfId="164" xr:uid="{00000000-0005-0000-0000-0000A0000000}"/>
    <cellStyle name="Обычный 4" xfId="63" xr:uid="{00000000-0005-0000-0000-0000A1000000}"/>
    <cellStyle name="Обычный 4 2" xfId="165" xr:uid="{00000000-0005-0000-0000-0000A2000000}"/>
    <cellStyle name="Обычный 4 2 2" xfId="166" xr:uid="{00000000-0005-0000-0000-0000A3000000}"/>
    <cellStyle name="Обычный 4 2 3" xfId="167" xr:uid="{00000000-0005-0000-0000-0000A4000000}"/>
    <cellStyle name="Обычный 4 2 4" xfId="168" xr:uid="{00000000-0005-0000-0000-0000A5000000}"/>
    <cellStyle name="Обычный 4 2 5" xfId="169" xr:uid="{00000000-0005-0000-0000-0000A6000000}"/>
    <cellStyle name="Обычный 4 3" xfId="170" xr:uid="{00000000-0005-0000-0000-0000A7000000}"/>
    <cellStyle name="Обычный 4 4" xfId="171" xr:uid="{00000000-0005-0000-0000-0000A8000000}"/>
    <cellStyle name="Обычный 4 5" xfId="172" xr:uid="{00000000-0005-0000-0000-0000A9000000}"/>
    <cellStyle name="Обычный 4 6" xfId="173" xr:uid="{00000000-0005-0000-0000-0000AA000000}"/>
    <cellStyle name="Обычный 5" xfId="174" xr:uid="{00000000-0005-0000-0000-0000AB000000}"/>
    <cellStyle name="Обычный 5 2" xfId="175" xr:uid="{00000000-0005-0000-0000-0000AC000000}"/>
    <cellStyle name="Обычный 5 3" xfId="176" xr:uid="{00000000-0005-0000-0000-0000AD000000}"/>
    <cellStyle name="Обычный 5 4" xfId="177" xr:uid="{00000000-0005-0000-0000-0000AE000000}"/>
    <cellStyle name="Обычный 5 5" xfId="178" xr:uid="{00000000-0005-0000-0000-0000AF000000}"/>
    <cellStyle name="Обычный 6" xfId="64" xr:uid="{00000000-0005-0000-0000-0000B0000000}"/>
    <cellStyle name="Обычный 6 2" xfId="179" xr:uid="{00000000-0005-0000-0000-0000B1000000}"/>
    <cellStyle name="Обычный 6 3" xfId="180" xr:uid="{00000000-0005-0000-0000-0000B2000000}"/>
    <cellStyle name="Обычный 6 4" xfId="181" xr:uid="{00000000-0005-0000-0000-0000B3000000}"/>
    <cellStyle name="Обычный 6 5" xfId="182" xr:uid="{00000000-0005-0000-0000-0000B4000000}"/>
    <cellStyle name="Обычный 7" xfId="183" xr:uid="{00000000-0005-0000-0000-0000B5000000}"/>
    <cellStyle name="Обычный 7 2" xfId="184" xr:uid="{00000000-0005-0000-0000-0000B6000000}"/>
    <cellStyle name="Обычный 7 3" xfId="185" xr:uid="{00000000-0005-0000-0000-0000B7000000}"/>
    <cellStyle name="Обычный 7 3 2" xfId="186" xr:uid="{00000000-0005-0000-0000-0000B8000000}"/>
    <cellStyle name="Обычный 7 3 3" xfId="187" xr:uid="{00000000-0005-0000-0000-0000B9000000}"/>
    <cellStyle name="Обычный 7 4" xfId="188" xr:uid="{00000000-0005-0000-0000-0000BA000000}"/>
    <cellStyle name="Обычный 7 5" xfId="189" xr:uid="{00000000-0005-0000-0000-0000BB000000}"/>
    <cellStyle name="Обычный 7 6" xfId="190" xr:uid="{00000000-0005-0000-0000-0000BC000000}"/>
    <cellStyle name="Обычный 7 7" xfId="191" xr:uid="{00000000-0005-0000-0000-0000BD000000}"/>
    <cellStyle name="Обычный 7 8" xfId="192" xr:uid="{00000000-0005-0000-0000-0000BE000000}"/>
    <cellStyle name="Обычный 8" xfId="193" xr:uid="{00000000-0005-0000-0000-0000BF000000}"/>
    <cellStyle name="Обычный 8 2" xfId="194" xr:uid="{00000000-0005-0000-0000-0000C0000000}"/>
    <cellStyle name="Обычный 8 2 2" xfId="195" xr:uid="{00000000-0005-0000-0000-0000C1000000}"/>
    <cellStyle name="Обычный 8 2 3" xfId="196" xr:uid="{00000000-0005-0000-0000-0000C2000000}"/>
    <cellStyle name="Обычный 8 2 4" xfId="197" xr:uid="{00000000-0005-0000-0000-0000C3000000}"/>
    <cellStyle name="Обычный 8 2 5" xfId="198" xr:uid="{00000000-0005-0000-0000-0000C4000000}"/>
    <cellStyle name="Обычный 8 2 6" xfId="199" xr:uid="{00000000-0005-0000-0000-0000C5000000}"/>
    <cellStyle name="Обычный 8 2 7" xfId="200" xr:uid="{00000000-0005-0000-0000-0000C6000000}"/>
    <cellStyle name="Обычный 8 3" xfId="201" xr:uid="{00000000-0005-0000-0000-0000C7000000}"/>
    <cellStyle name="Обычный 8 3 2" xfId="202" xr:uid="{00000000-0005-0000-0000-0000C8000000}"/>
    <cellStyle name="Обычный 8 3 2 2" xfId="203" xr:uid="{00000000-0005-0000-0000-0000C9000000}"/>
    <cellStyle name="Обычный 8 4" xfId="204" xr:uid="{00000000-0005-0000-0000-0000CA000000}"/>
    <cellStyle name="Обычный 8 5" xfId="205" xr:uid="{00000000-0005-0000-0000-0000CB000000}"/>
    <cellStyle name="Обычный 8 6" xfId="206" xr:uid="{00000000-0005-0000-0000-0000CC000000}"/>
    <cellStyle name="Обычный 8 7" xfId="207" xr:uid="{00000000-0005-0000-0000-0000CD000000}"/>
    <cellStyle name="Обычный 9" xfId="208" xr:uid="{00000000-0005-0000-0000-0000CE000000}"/>
    <cellStyle name="Финансовый 2" xfId="65" xr:uid="{00000000-0005-0000-0000-0000CF000000}"/>
    <cellStyle name="Финансовый 2 2" xfId="209" xr:uid="{00000000-0005-0000-0000-0000D0000000}"/>
    <cellStyle name="Финансовый 2 3" xfId="210" xr:uid="{00000000-0005-0000-0000-0000D1000000}"/>
    <cellStyle name="Финансовый 2 4" xfId="211" xr:uid="{00000000-0005-0000-0000-0000D2000000}"/>
    <cellStyle name="Финансовый 2 5" xfId="212" xr:uid="{00000000-0005-0000-0000-0000D3000000}"/>
    <cellStyle name="Финансовый 2 6" xfId="213" xr:uid="{00000000-0005-0000-0000-0000D4000000}"/>
    <cellStyle name="Финансовый 3" xfId="70" xr:uid="{00000000-0005-0000-0000-0000D5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9"/>
  <sheetViews>
    <sheetView tabSelected="1" view="pageBreakPreview" zoomScale="106" zoomScaleNormal="106" zoomScaleSheetLayoutView="106" workbookViewId="0">
      <pane xSplit="1" ySplit="6" topLeftCell="G7" activePane="bottomRight" state="frozen"/>
      <selection pane="topRight" activeCell="B1" sqref="B1"/>
      <selection pane="bottomLeft" activeCell="A8" sqref="A8"/>
      <selection pane="bottomRight" activeCell="M13" sqref="M13"/>
    </sheetView>
  </sheetViews>
  <sheetFormatPr defaultRowHeight="18" x14ac:dyDescent="0.25"/>
  <cols>
    <col min="1" max="1" width="10.7109375" style="2" customWidth="1"/>
    <col min="2" max="2" width="50.85546875" style="3" customWidth="1"/>
    <col min="3" max="3" width="21.140625" style="4" customWidth="1"/>
    <col min="4" max="4" width="17.5703125" style="4" customWidth="1"/>
    <col min="5" max="5" width="17.85546875" style="4" customWidth="1"/>
    <col min="6" max="6" width="15.42578125" style="4" customWidth="1"/>
    <col min="7" max="8" width="17.85546875" style="4" customWidth="1"/>
    <col min="9" max="9" width="17.7109375" style="4" customWidth="1"/>
    <col min="10" max="10" width="15.28515625" style="4" customWidth="1"/>
    <col min="11" max="12" width="17.7109375" style="4" customWidth="1"/>
    <col min="13" max="13" width="17.7109375" style="2" customWidth="1"/>
    <col min="14" max="14" width="15" style="2" customWidth="1"/>
    <col min="15" max="15" width="17.7109375" style="2" customWidth="1"/>
    <col min="16" max="16" width="15.85546875" style="2" customWidth="1"/>
    <col min="17" max="17" width="9.140625" style="2"/>
    <col min="18" max="18" width="17.85546875" style="2" bestFit="1" customWidth="1"/>
    <col min="19" max="267" width="9.140625" style="2"/>
    <col min="268" max="268" width="65.28515625" style="2" customWidth="1"/>
    <col min="269" max="269" width="37.140625" style="2" customWidth="1"/>
    <col min="270" max="270" width="19.140625" style="2" customWidth="1"/>
    <col min="271" max="271" width="19.28515625" style="2" customWidth="1"/>
    <col min="272" max="272" width="19" style="2" customWidth="1"/>
    <col min="273" max="523" width="9.140625" style="2"/>
    <col min="524" max="524" width="65.28515625" style="2" customWidth="1"/>
    <col min="525" max="525" width="37.140625" style="2" customWidth="1"/>
    <col min="526" max="526" width="19.140625" style="2" customWidth="1"/>
    <col min="527" max="527" width="19.28515625" style="2" customWidth="1"/>
    <col min="528" max="528" width="19" style="2" customWidth="1"/>
    <col min="529" max="779" width="9.140625" style="2"/>
    <col min="780" max="780" width="65.28515625" style="2" customWidth="1"/>
    <col min="781" max="781" width="37.140625" style="2" customWidth="1"/>
    <col min="782" max="782" width="19.140625" style="2" customWidth="1"/>
    <col min="783" max="783" width="19.28515625" style="2" customWidth="1"/>
    <col min="784" max="784" width="19" style="2" customWidth="1"/>
    <col min="785" max="1035" width="9.140625" style="2"/>
    <col min="1036" max="1036" width="65.28515625" style="2" customWidth="1"/>
    <col min="1037" max="1037" width="37.140625" style="2" customWidth="1"/>
    <col min="1038" max="1038" width="19.140625" style="2" customWidth="1"/>
    <col min="1039" max="1039" width="19.28515625" style="2" customWidth="1"/>
    <col min="1040" max="1040" width="19" style="2" customWidth="1"/>
    <col min="1041" max="1291" width="9.140625" style="2"/>
    <col min="1292" max="1292" width="65.28515625" style="2" customWidth="1"/>
    <col min="1293" max="1293" width="37.140625" style="2" customWidth="1"/>
    <col min="1294" max="1294" width="19.140625" style="2" customWidth="1"/>
    <col min="1295" max="1295" width="19.28515625" style="2" customWidth="1"/>
    <col min="1296" max="1296" width="19" style="2" customWidth="1"/>
    <col min="1297" max="1547" width="9.140625" style="2"/>
    <col min="1548" max="1548" width="65.28515625" style="2" customWidth="1"/>
    <col min="1549" max="1549" width="37.140625" style="2" customWidth="1"/>
    <col min="1550" max="1550" width="19.140625" style="2" customWidth="1"/>
    <col min="1551" max="1551" width="19.28515625" style="2" customWidth="1"/>
    <col min="1552" max="1552" width="19" style="2" customWidth="1"/>
    <col min="1553" max="1803" width="9.140625" style="2"/>
    <col min="1804" max="1804" width="65.28515625" style="2" customWidth="1"/>
    <col min="1805" max="1805" width="37.140625" style="2" customWidth="1"/>
    <col min="1806" max="1806" width="19.140625" style="2" customWidth="1"/>
    <col min="1807" max="1807" width="19.28515625" style="2" customWidth="1"/>
    <col min="1808" max="1808" width="19" style="2" customWidth="1"/>
    <col min="1809" max="2059" width="9.140625" style="2"/>
    <col min="2060" max="2060" width="65.28515625" style="2" customWidth="1"/>
    <col min="2061" max="2061" width="37.140625" style="2" customWidth="1"/>
    <col min="2062" max="2062" width="19.140625" style="2" customWidth="1"/>
    <col min="2063" max="2063" width="19.28515625" style="2" customWidth="1"/>
    <col min="2064" max="2064" width="19" style="2" customWidth="1"/>
    <col min="2065" max="2315" width="9.140625" style="2"/>
    <col min="2316" max="2316" width="65.28515625" style="2" customWidth="1"/>
    <col min="2317" max="2317" width="37.140625" style="2" customWidth="1"/>
    <col min="2318" max="2318" width="19.140625" style="2" customWidth="1"/>
    <col min="2319" max="2319" width="19.28515625" style="2" customWidth="1"/>
    <col min="2320" max="2320" width="19" style="2" customWidth="1"/>
    <col min="2321" max="2571" width="9.140625" style="2"/>
    <col min="2572" max="2572" width="65.28515625" style="2" customWidth="1"/>
    <col min="2573" max="2573" width="37.140625" style="2" customWidth="1"/>
    <col min="2574" max="2574" width="19.140625" style="2" customWidth="1"/>
    <col min="2575" max="2575" width="19.28515625" style="2" customWidth="1"/>
    <col min="2576" max="2576" width="19" style="2" customWidth="1"/>
    <col min="2577" max="2827" width="9.140625" style="2"/>
    <col min="2828" max="2828" width="65.28515625" style="2" customWidth="1"/>
    <col min="2829" max="2829" width="37.140625" style="2" customWidth="1"/>
    <col min="2830" max="2830" width="19.140625" style="2" customWidth="1"/>
    <col min="2831" max="2831" width="19.28515625" style="2" customWidth="1"/>
    <col min="2832" max="2832" width="19" style="2" customWidth="1"/>
    <col min="2833" max="3083" width="9.140625" style="2"/>
    <col min="3084" max="3084" width="65.28515625" style="2" customWidth="1"/>
    <col min="3085" max="3085" width="37.140625" style="2" customWidth="1"/>
    <col min="3086" max="3086" width="19.140625" style="2" customWidth="1"/>
    <col min="3087" max="3087" width="19.28515625" style="2" customWidth="1"/>
    <col min="3088" max="3088" width="19" style="2" customWidth="1"/>
    <col min="3089" max="3339" width="9.140625" style="2"/>
    <col min="3340" max="3340" width="65.28515625" style="2" customWidth="1"/>
    <col min="3341" max="3341" width="37.140625" style="2" customWidth="1"/>
    <col min="3342" max="3342" width="19.140625" style="2" customWidth="1"/>
    <col min="3343" max="3343" width="19.28515625" style="2" customWidth="1"/>
    <col min="3344" max="3344" width="19" style="2" customWidth="1"/>
    <col min="3345" max="3595" width="9.140625" style="2"/>
    <col min="3596" max="3596" width="65.28515625" style="2" customWidth="1"/>
    <col min="3597" max="3597" width="37.140625" style="2" customWidth="1"/>
    <col min="3598" max="3598" width="19.140625" style="2" customWidth="1"/>
    <col min="3599" max="3599" width="19.28515625" style="2" customWidth="1"/>
    <col min="3600" max="3600" width="19" style="2" customWidth="1"/>
    <col min="3601" max="3851" width="9.140625" style="2"/>
    <col min="3852" max="3852" width="65.28515625" style="2" customWidth="1"/>
    <col min="3853" max="3853" width="37.140625" style="2" customWidth="1"/>
    <col min="3854" max="3854" width="19.140625" style="2" customWidth="1"/>
    <col min="3855" max="3855" width="19.28515625" style="2" customWidth="1"/>
    <col min="3856" max="3856" width="19" style="2" customWidth="1"/>
    <col min="3857" max="4107" width="9.140625" style="2"/>
    <col min="4108" max="4108" width="65.28515625" style="2" customWidth="1"/>
    <col min="4109" max="4109" width="37.140625" style="2" customWidth="1"/>
    <col min="4110" max="4110" width="19.140625" style="2" customWidth="1"/>
    <col min="4111" max="4111" width="19.28515625" style="2" customWidth="1"/>
    <col min="4112" max="4112" width="19" style="2" customWidth="1"/>
    <col min="4113" max="4363" width="9.140625" style="2"/>
    <col min="4364" max="4364" width="65.28515625" style="2" customWidth="1"/>
    <col min="4365" max="4365" width="37.140625" style="2" customWidth="1"/>
    <col min="4366" max="4366" width="19.140625" style="2" customWidth="1"/>
    <col min="4367" max="4367" width="19.28515625" style="2" customWidth="1"/>
    <col min="4368" max="4368" width="19" style="2" customWidth="1"/>
    <col min="4369" max="4619" width="9.140625" style="2"/>
    <col min="4620" max="4620" width="65.28515625" style="2" customWidth="1"/>
    <col min="4621" max="4621" width="37.140625" style="2" customWidth="1"/>
    <col min="4622" max="4622" width="19.140625" style="2" customWidth="1"/>
    <col min="4623" max="4623" width="19.28515625" style="2" customWidth="1"/>
    <col min="4624" max="4624" width="19" style="2" customWidth="1"/>
    <col min="4625" max="4875" width="9.140625" style="2"/>
    <col min="4876" max="4876" width="65.28515625" style="2" customWidth="1"/>
    <col min="4877" max="4877" width="37.140625" style="2" customWidth="1"/>
    <col min="4878" max="4878" width="19.140625" style="2" customWidth="1"/>
    <col min="4879" max="4879" width="19.28515625" style="2" customWidth="1"/>
    <col min="4880" max="4880" width="19" style="2" customWidth="1"/>
    <col min="4881" max="5131" width="9.140625" style="2"/>
    <col min="5132" max="5132" width="65.28515625" style="2" customWidth="1"/>
    <col min="5133" max="5133" width="37.140625" style="2" customWidth="1"/>
    <col min="5134" max="5134" width="19.140625" style="2" customWidth="1"/>
    <col min="5135" max="5135" width="19.28515625" style="2" customWidth="1"/>
    <col min="5136" max="5136" width="19" style="2" customWidth="1"/>
    <col min="5137" max="5387" width="9.140625" style="2"/>
    <col min="5388" max="5388" width="65.28515625" style="2" customWidth="1"/>
    <col min="5389" max="5389" width="37.140625" style="2" customWidth="1"/>
    <col min="5390" max="5390" width="19.140625" style="2" customWidth="1"/>
    <col min="5391" max="5391" width="19.28515625" style="2" customWidth="1"/>
    <col min="5392" max="5392" width="19" style="2" customWidth="1"/>
    <col min="5393" max="5643" width="9.140625" style="2"/>
    <col min="5644" max="5644" width="65.28515625" style="2" customWidth="1"/>
    <col min="5645" max="5645" width="37.140625" style="2" customWidth="1"/>
    <col min="5646" max="5646" width="19.140625" style="2" customWidth="1"/>
    <col min="5647" max="5647" width="19.28515625" style="2" customWidth="1"/>
    <col min="5648" max="5648" width="19" style="2" customWidth="1"/>
    <col min="5649" max="5899" width="9.140625" style="2"/>
    <col min="5900" max="5900" width="65.28515625" style="2" customWidth="1"/>
    <col min="5901" max="5901" width="37.140625" style="2" customWidth="1"/>
    <col min="5902" max="5902" width="19.140625" style="2" customWidth="1"/>
    <col min="5903" max="5903" width="19.28515625" style="2" customWidth="1"/>
    <col min="5904" max="5904" width="19" style="2" customWidth="1"/>
    <col min="5905" max="6155" width="9.140625" style="2"/>
    <col min="6156" max="6156" width="65.28515625" style="2" customWidth="1"/>
    <col min="6157" max="6157" width="37.140625" style="2" customWidth="1"/>
    <col min="6158" max="6158" width="19.140625" style="2" customWidth="1"/>
    <col min="6159" max="6159" width="19.28515625" style="2" customWidth="1"/>
    <col min="6160" max="6160" width="19" style="2" customWidth="1"/>
    <col min="6161" max="6411" width="9.140625" style="2"/>
    <col min="6412" max="6412" width="65.28515625" style="2" customWidth="1"/>
    <col min="6413" max="6413" width="37.140625" style="2" customWidth="1"/>
    <col min="6414" max="6414" width="19.140625" style="2" customWidth="1"/>
    <col min="6415" max="6415" width="19.28515625" style="2" customWidth="1"/>
    <col min="6416" max="6416" width="19" style="2" customWidth="1"/>
    <col min="6417" max="6667" width="9.140625" style="2"/>
    <col min="6668" max="6668" width="65.28515625" style="2" customWidth="1"/>
    <col min="6669" max="6669" width="37.140625" style="2" customWidth="1"/>
    <col min="6670" max="6670" width="19.140625" style="2" customWidth="1"/>
    <col min="6671" max="6671" width="19.28515625" style="2" customWidth="1"/>
    <col min="6672" max="6672" width="19" style="2" customWidth="1"/>
    <col min="6673" max="6923" width="9.140625" style="2"/>
    <col min="6924" max="6924" width="65.28515625" style="2" customWidth="1"/>
    <col min="6925" max="6925" width="37.140625" style="2" customWidth="1"/>
    <col min="6926" max="6926" width="19.140625" style="2" customWidth="1"/>
    <col min="6927" max="6927" width="19.28515625" style="2" customWidth="1"/>
    <col min="6928" max="6928" width="19" style="2" customWidth="1"/>
    <col min="6929" max="7179" width="9.140625" style="2"/>
    <col min="7180" max="7180" width="65.28515625" style="2" customWidth="1"/>
    <col min="7181" max="7181" width="37.140625" style="2" customWidth="1"/>
    <col min="7182" max="7182" width="19.140625" style="2" customWidth="1"/>
    <col min="7183" max="7183" width="19.28515625" style="2" customWidth="1"/>
    <col min="7184" max="7184" width="19" style="2" customWidth="1"/>
    <col min="7185" max="7435" width="9.140625" style="2"/>
    <col min="7436" max="7436" width="65.28515625" style="2" customWidth="1"/>
    <col min="7437" max="7437" width="37.140625" style="2" customWidth="1"/>
    <col min="7438" max="7438" width="19.140625" style="2" customWidth="1"/>
    <col min="7439" max="7439" width="19.28515625" style="2" customWidth="1"/>
    <col min="7440" max="7440" width="19" style="2" customWidth="1"/>
    <col min="7441" max="7691" width="9.140625" style="2"/>
    <col min="7692" max="7692" width="65.28515625" style="2" customWidth="1"/>
    <col min="7693" max="7693" width="37.140625" style="2" customWidth="1"/>
    <col min="7694" max="7694" width="19.140625" style="2" customWidth="1"/>
    <col min="7695" max="7695" width="19.28515625" style="2" customWidth="1"/>
    <col min="7696" max="7696" width="19" style="2" customWidth="1"/>
    <col min="7697" max="7947" width="9.140625" style="2"/>
    <col min="7948" max="7948" width="65.28515625" style="2" customWidth="1"/>
    <col min="7949" max="7949" width="37.140625" style="2" customWidth="1"/>
    <col min="7950" max="7950" width="19.140625" style="2" customWidth="1"/>
    <col min="7951" max="7951" width="19.28515625" style="2" customWidth="1"/>
    <col min="7952" max="7952" width="19" style="2" customWidth="1"/>
    <col min="7953" max="8203" width="9.140625" style="2"/>
    <col min="8204" max="8204" width="65.28515625" style="2" customWidth="1"/>
    <col min="8205" max="8205" width="37.140625" style="2" customWidth="1"/>
    <col min="8206" max="8206" width="19.140625" style="2" customWidth="1"/>
    <col min="8207" max="8207" width="19.28515625" style="2" customWidth="1"/>
    <col min="8208" max="8208" width="19" style="2" customWidth="1"/>
    <col min="8209" max="8459" width="9.140625" style="2"/>
    <col min="8460" max="8460" width="65.28515625" style="2" customWidth="1"/>
    <col min="8461" max="8461" width="37.140625" style="2" customWidth="1"/>
    <col min="8462" max="8462" width="19.140625" style="2" customWidth="1"/>
    <col min="8463" max="8463" width="19.28515625" style="2" customWidth="1"/>
    <col min="8464" max="8464" width="19" style="2" customWidth="1"/>
    <col min="8465" max="8715" width="9.140625" style="2"/>
    <col min="8716" max="8716" width="65.28515625" style="2" customWidth="1"/>
    <col min="8717" max="8717" width="37.140625" style="2" customWidth="1"/>
    <col min="8718" max="8718" width="19.140625" style="2" customWidth="1"/>
    <col min="8719" max="8719" width="19.28515625" style="2" customWidth="1"/>
    <col min="8720" max="8720" width="19" style="2" customWidth="1"/>
    <col min="8721" max="8971" width="9.140625" style="2"/>
    <col min="8972" max="8972" width="65.28515625" style="2" customWidth="1"/>
    <col min="8973" max="8973" width="37.140625" style="2" customWidth="1"/>
    <col min="8974" max="8974" width="19.140625" style="2" customWidth="1"/>
    <col min="8975" max="8975" width="19.28515625" style="2" customWidth="1"/>
    <col min="8976" max="8976" width="19" style="2" customWidth="1"/>
    <col min="8977" max="9227" width="9.140625" style="2"/>
    <col min="9228" max="9228" width="65.28515625" style="2" customWidth="1"/>
    <col min="9229" max="9229" width="37.140625" style="2" customWidth="1"/>
    <col min="9230" max="9230" width="19.140625" style="2" customWidth="1"/>
    <col min="9231" max="9231" width="19.28515625" style="2" customWidth="1"/>
    <col min="9232" max="9232" width="19" style="2" customWidth="1"/>
    <col min="9233" max="9483" width="9.140625" style="2"/>
    <col min="9484" max="9484" width="65.28515625" style="2" customWidth="1"/>
    <col min="9485" max="9485" width="37.140625" style="2" customWidth="1"/>
    <col min="9486" max="9486" width="19.140625" style="2" customWidth="1"/>
    <col min="9487" max="9487" width="19.28515625" style="2" customWidth="1"/>
    <col min="9488" max="9488" width="19" style="2" customWidth="1"/>
    <col min="9489" max="9739" width="9.140625" style="2"/>
    <col min="9740" max="9740" width="65.28515625" style="2" customWidth="1"/>
    <col min="9741" max="9741" width="37.140625" style="2" customWidth="1"/>
    <col min="9742" max="9742" width="19.140625" style="2" customWidth="1"/>
    <col min="9743" max="9743" width="19.28515625" style="2" customWidth="1"/>
    <col min="9744" max="9744" width="19" style="2" customWidth="1"/>
    <col min="9745" max="9995" width="9.140625" style="2"/>
    <col min="9996" max="9996" width="65.28515625" style="2" customWidth="1"/>
    <col min="9997" max="9997" width="37.140625" style="2" customWidth="1"/>
    <col min="9998" max="9998" width="19.140625" style="2" customWidth="1"/>
    <col min="9999" max="9999" width="19.28515625" style="2" customWidth="1"/>
    <col min="10000" max="10000" width="19" style="2" customWidth="1"/>
    <col min="10001" max="10251" width="9.140625" style="2"/>
    <col min="10252" max="10252" width="65.28515625" style="2" customWidth="1"/>
    <col min="10253" max="10253" width="37.140625" style="2" customWidth="1"/>
    <col min="10254" max="10254" width="19.140625" style="2" customWidth="1"/>
    <col min="10255" max="10255" width="19.28515625" style="2" customWidth="1"/>
    <col min="10256" max="10256" width="19" style="2" customWidth="1"/>
    <col min="10257" max="10507" width="9.140625" style="2"/>
    <col min="10508" max="10508" width="65.28515625" style="2" customWidth="1"/>
    <col min="10509" max="10509" width="37.140625" style="2" customWidth="1"/>
    <col min="10510" max="10510" width="19.140625" style="2" customWidth="1"/>
    <col min="10511" max="10511" width="19.28515625" style="2" customWidth="1"/>
    <col min="10512" max="10512" width="19" style="2" customWidth="1"/>
    <col min="10513" max="10763" width="9.140625" style="2"/>
    <col min="10764" max="10764" width="65.28515625" style="2" customWidth="1"/>
    <col min="10765" max="10765" width="37.140625" style="2" customWidth="1"/>
    <col min="10766" max="10766" width="19.140625" style="2" customWidth="1"/>
    <col min="10767" max="10767" width="19.28515625" style="2" customWidth="1"/>
    <col min="10768" max="10768" width="19" style="2" customWidth="1"/>
    <col min="10769" max="11019" width="9.140625" style="2"/>
    <col min="11020" max="11020" width="65.28515625" style="2" customWidth="1"/>
    <col min="11021" max="11021" width="37.140625" style="2" customWidth="1"/>
    <col min="11022" max="11022" width="19.140625" style="2" customWidth="1"/>
    <col min="11023" max="11023" width="19.28515625" style="2" customWidth="1"/>
    <col min="11024" max="11024" width="19" style="2" customWidth="1"/>
    <col min="11025" max="11275" width="9.140625" style="2"/>
    <col min="11276" max="11276" width="65.28515625" style="2" customWidth="1"/>
    <col min="11277" max="11277" width="37.140625" style="2" customWidth="1"/>
    <col min="11278" max="11278" width="19.140625" style="2" customWidth="1"/>
    <col min="11279" max="11279" width="19.28515625" style="2" customWidth="1"/>
    <col min="11280" max="11280" width="19" style="2" customWidth="1"/>
    <col min="11281" max="11531" width="9.140625" style="2"/>
    <col min="11532" max="11532" width="65.28515625" style="2" customWidth="1"/>
    <col min="11533" max="11533" width="37.140625" style="2" customWidth="1"/>
    <col min="11534" max="11534" width="19.140625" style="2" customWidth="1"/>
    <col min="11535" max="11535" width="19.28515625" style="2" customWidth="1"/>
    <col min="11536" max="11536" width="19" style="2" customWidth="1"/>
    <col min="11537" max="11787" width="9.140625" style="2"/>
    <col min="11788" max="11788" width="65.28515625" style="2" customWidth="1"/>
    <col min="11789" max="11789" width="37.140625" style="2" customWidth="1"/>
    <col min="11790" max="11790" width="19.140625" style="2" customWidth="1"/>
    <col min="11791" max="11791" width="19.28515625" style="2" customWidth="1"/>
    <col min="11792" max="11792" width="19" style="2" customWidth="1"/>
    <col min="11793" max="12043" width="9.140625" style="2"/>
    <col min="12044" max="12044" width="65.28515625" style="2" customWidth="1"/>
    <col min="12045" max="12045" width="37.140625" style="2" customWidth="1"/>
    <col min="12046" max="12046" width="19.140625" style="2" customWidth="1"/>
    <col min="12047" max="12047" width="19.28515625" style="2" customWidth="1"/>
    <col min="12048" max="12048" width="19" style="2" customWidth="1"/>
    <col min="12049" max="12299" width="9.140625" style="2"/>
    <col min="12300" max="12300" width="65.28515625" style="2" customWidth="1"/>
    <col min="12301" max="12301" width="37.140625" style="2" customWidth="1"/>
    <col min="12302" max="12302" width="19.140625" style="2" customWidth="1"/>
    <col min="12303" max="12303" width="19.28515625" style="2" customWidth="1"/>
    <col min="12304" max="12304" width="19" style="2" customWidth="1"/>
    <col min="12305" max="12555" width="9.140625" style="2"/>
    <col min="12556" max="12556" width="65.28515625" style="2" customWidth="1"/>
    <col min="12557" max="12557" width="37.140625" style="2" customWidth="1"/>
    <col min="12558" max="12558" width="19.140625" style="2" customWidth="1"/>
    <col min="12559" max="12559" width="19.28515625" style="2" customWidth="1"/>
    <col min="12560" max="12560" width="19" style="2" customWidth="1"/>
    <col min="12561" max="12811" width="9.140625" style="2"/>
    <col min="12812" max="12812" width="65.28515625" style="2" customWidth="1"/>
    <col min="12813" max="12813" width="37.140625" style="2" customWidth="1"/>
    <col min="12814" max="12814" width="19.140625" style="2" customWidth="1"/>
    <col min="12815" max="12815" width="19.28515625" style="2" customWidth="1"/>
    <col min="12816" max="12816" width="19" style="2" customWidth="1"/>
    <col min="12817" max="13067" width="9.140625" style="2"/>
    <col min="13068" max="13068" width="65.28515625" style="2" customWidth="1"/>
    <col min="13069" max="13069" width="37.140625" style="2" customWidth="1"/>
    <col min="13070" max="13070" width="19.140625" style="2" customWidth="1"/>
    <col min="13071" max="13071" width="19.28515625" style="2" customWidth="1"/>
    <col min="13072" max="13072" width="19" style="2" customWidth="1"/>
    <col min="13073" max="13323" width="9.140625" style="2"/>
    <col min="13324" max="13324" width="65.28515625" style="2" customWidth="1"/>
    <col min="13325" max="13325" width="37.140625" style="2" customWidth="1"/>
    <col min="13326" max="13326" width="19.140625" style="2" customWidth="1"/>
    <col min="13327" max="13327" width="19.28515625" style="2" customWidth="1"/>
    <col min="13328" max="13328" width="19" style="2" customWidth="1"/>
    <col min="13329" max="13579" width="9.140625" style="2"/>
    <col min="13580" max="13580" width="65.28515625" style="2" customWidth="1"/>
    <col min="13581" max="13581" width="37.140625" style="2" customWidth="1"/>
    <col min="13582" max="13582" width="19.140625" style="2" customWidth="1"/>
    <col min="13583" max="13583" width="19.28515625" style="2" customWidth="1"/>
    <col min="13584" max="13584" width="19" style="2" customWidth="1"/>
    <col min="13585" max="13835" width="9.140625" style="2"/>
    <col min="13836" max="13836" width="65.28515625" style="2" customWidth="1"/>
    <col min="13837" max="13837" width="37.140625" style="2" customWidth="1"/>
    <col min="13838" max="13838" width="19.140625" style="2" customWidth="1"/>
    <col min="13839" max="13839" width="19.28515625" style="2" customWidth="1"/>
    <col min="13840" max="13840" width="19" style="2" customWidth="1"/>
    <col min="13841" max="14091" width="9.140625" style="2"/>
    <col min="14092" max="14092" width="65.28515625" style="2" customWidth="1"/>
    <col min="14093" max="14093" width="37.140625" style="2" customWidth="1"/>
    <col min="14094" max="14094" width="19.140625" style="2" customWidth="1"/>
    <col min="14095" max="14095" width="19.28515625" style="2" customWidth="1"/>
    <col min="14096" max="14096" width="19" style="2" customWidth="1"/>
    <col min="14097" max="14347" width="9.140625" style="2"/>
    <col min="14348" max="14348" width="65.28515625" style="2" customWidth="1"/>
    <col min="14349" max="14349" width="37.140625" style="2" customWidth="1"/>
    <col min="14350" max="14350" width="19.140625" style="2" customWidth="1"/>
    <col min="14351" max="14351" width="19.28515625" style="2" customWidth="1"/>
    <col min="14352" max="14352" width="19" style="2" customWidth="1"/>
    <col min="14353" max="14603" width="9.140625" style="2"/>
    <col min="14604" max="14604" width="65.28515625" style="2" customWidth="1"/>
    <col min="14605" max="14605" width="37.140625" style="2" customWidth="1"/>
    <col min="14606" max="14606" width="19.140625" style="2" customWidth="1"/>
    <col min="14607" max="14607" width="19.28515625" style="2" customWidth="1"/>
    <col min="14608" max="14608" width="19" style="2" customWidth="1"/>
    <col min="14609" max="14859" width="9.140625" style="2"/>
    <col min="14860" max="14860" width="65.28515625" style="2" customWidth="1"/>
    <col min="14861" max="14861" width="37.140625" style="2" customWidth="1"/>
    <col min="14862" max="14862" width="19.140625" style="2" customWidth="1"/>
    <col min="14863" max="14863" width="19.28515625" style="2" customWidth="1"/>
    <col min="14864" max="14864" width="19" style="2" customWidth="1"/>
    <col min="14865" max="15115" width="9.140625" style="2"/>
    <col min="15116" max="15116" width="65.28515625" style="2" customWidth="1"/>
    <col min="15117" max="15117" width="37.140625" style="2" customWidth="1"/>
    <col min="15118" max="15118" width="19.140625" style="2" customWidth="1"/>
    <col min="15119" max="15119" width="19.28515625" style="2" customWidth="1"/>
    <col min="15120" max="15120" width="19" style="2" customWidth="1"/>
    <col min="15121" max="15371" width="9.140625" style="2"/>
    <col min="15372" max="15372" width="65.28515625" style="2" customWidth="1"/>
    <col min="15373" max="15373" width="37.140625" style="2" customWidth="1"/>
    <col min="15374" max="15374" width="19.140625" style="2" customWidth="1"/>
    <col min="15375" max="15375" width="19.28515625" style="2" customWidth="1"/>
    <col min="15376" max="15376" width="19" style="2" customWidth="1"/>
    <col min="15377" max="15627" width="9.140625" style="2"/>
    <col min="15628" max="15628" width="65.28515625" style="2" customWidth="1"/>
    <col min="15629" max="15629" width="37.140625" style="2" customWidth="1"/>
    <col min="15630" max="15630" width="19.140625" style="2" customWidth="1"/>
    <col min="15631" max="15631" width="19.28515625" style="2" customWidth="1"/>
    <col min="15632" max="15632" width="19" style="2" customWidth="1"/>
    <col min="15633" max="15883" width="9.140625" style="2"/>
    <col min="15884" max="15884" width="65.28515625" style="2" customWidth="1"/>
    <col min="15885" max="15885" width="37.140625" style="2" customWidth="1"/>
    <col min="15886" max="15886" width="19.140625" style="2" customWidth="1"/>
    <col min="15887" max="15887" width="19.28515625" style="2" customWidth="1"/>
    <col min="15888" max="15888" width="19" style="2" customWidth="1"/>
    <col min="15889" max="16139" width="9.140625" style="2"/>
    <col min="16140" max="16140" width="65.28515625" style="2" customWidth="1"/>
    <col min="16141" max="16141" width="37.140625" style="2" customWidth="1"/>
    <col min="16142" max="16142" width="19.140625" style="2" customWidth="1"/>
    <col min="16143" max="16143" width="19.28515625" style="2" customWidth="1"/>
    <col min="16144" max="16144" width="19" style="2" customWidth="1"/>
    <col min="16145" max="16384" width="9.140625" style="2"/>
  </cols>
  <sheetData>
    <row r="1" spans="1:21" x14ac:dyDescent="0.25">
      <c r="M1" s="85" t="s">
        <v>193</v>
      </c>
      <c r="N1" s="85"/>
      <c r="O1" s="85"/>
      <c r="P1" s="85"/>
    </row>
    <row r="2" spans="1:21" x14ac:dyDescent="0.25">
      <c r="M2" s="85" t="s">
        <v>201</v>
      </c>
      <c r="N2" s="85"/>
      <c r="O2" s="85"/>
      <c r="P2" s="85"/>
    </row>
    <row r="3" spans="1:21" s="3" customFormat="1" ht="18.75" x14ac:dyDescent="0.3">
      <c r="B3" s="86" t="s">
        <v>194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5"/>
      <c r="N3" s="5"/>
      <c r="O3" s="5"/>
      <c r="P3" s="5"/>
    </row>
    <row r="4" spans="1:21" ht="18.75" thickBot="1" x14ac:dyDescent="0.3">
      <c r="A4" s="6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54" t="s">
        <v>30</v>
      </c>
    </row>
    <row r="5" spans="1:21" s="10" customFormat="1" ht="19.5" thickBot="1" x14ac:dyDescent="0.35">
      <c r="A5" s="94" t="s">
        <v>32</v>
      </c>
      <c r="B5" s="88" t="s">
        <v>0</v>
      </c>
      <c r="C5" s="88" t="s">
        <v>198</v>
      </c>
      <c r="D5" s="92" t="s">
        <v>195</v>
      </c>
      <c r="E5" s="96" t="s">
        <v>191</v>
      </c>
      <c r="F5" s="97"/>
      <c r="G5" s="97"/>
      <c r="H5" s="98"/>
      <c r="I5" s="96" t="s">
        <v>192</v>
      </c>
      <c r="J5" s="97"/>
      <c r="K5" s="97"/>
      <c r="L5" s="98"/>
      <c r="M5" s="97" t="s">
        <v>196</v>
      </c>
      <c r="N5" s="97"/>
      <c r="O5" s="97"/>
      <c r="P5" s="98"/>
      <c r="T5" s="91"/>
      <c r="U5" s="91"/>
    </row>
    <row r="6" spans="1:21" ht="81" customHeight="1" thickBot="1" x14ac:dyDescent="0.35">
      <c r="A6" s="95"/>
      <c r="B6" s="89"/>
      <c r="C6" s="90"/>
      <c r="D6" s="93"/>
      <c r="E6" s="56" t="s">
        <v>184</v>
      </c>
      <c r="F6" s="56" t="s">
        <v>199</v>
      </c>
      <c r="G6" s="56" t="s">
        <v>200</v>
      </c>
      <c r="H6" s="55" t="s">
        <v>183</v>
      </c>
      <c r="I6" s="56" t="s">
        <v>184</v>
      </c>
      <c r="J6" s="56" t="s">
        <v>199</v>
      </c>
      <c r="K6" s="56" t="s">
        <v>200</v>
      </c>
      <c r="L6" s="57" t="s">
        <v>190</v>
      </c>
      <c r="M6" s="58" t="s">
        <v>184</v>
      </c>
      <c r="N6" s="56" t="s">
        <v>199</v>
      </c>
      <c r="O6" s="56" t="s">
        <v>200</v>
      </c>
      <c r="P6" s="57" t="s">
        <v>197</v>
      </c>
      <c r="T6" s="91"/>
      <c r="U6" s="91"/>
    </row>
    <row r="7" spans="1:21" s="15" customFormat="1" ht="18.75" x14ac:dyDescent="0.3">
      <c r="A7" s="11">
        <v>1</v>
      </c>
      <c r="B7" s="12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52">
        <v>13</v>
      </c>
      <c r="N7" s="52">
        <v>14</v>
      </c>
      <c r="O7" s="52">
        <v>15</v>
      </c>
      <c r="P7" s="14">
        <v>16</v>
      </c>
      <c r="T7" s="91"/>
      <c r="U7" s="91"/>
    </row>
    <row r="8" spans="1:21" s="15" customFormat="1" x14ac:dyDescent="0.25">
      <c r="A8" s="16" t="s">
        <v>34</v>
      </c>
      <c r="B8" s="17" t="s">
        <v>1</v>
      </c>
      <c r="C8" s="23">
        <f>C25+C9</f>
        <v>823041.12</v>
      </c>
      <c r="D8" s="23">
        <f>D25+D9</f>
        <v>854585.6</v>
      </c>
      <c r="E8" s="23">
        <f>E25+E9</f>
        <v>1096038.8</v>
      </c>
      <c r="F8" s="23">
        <v>0</v>
      </c>
      <c r="G8" s="23">
        <f>G25+G9</f>
        <v>1096038.8</v>
      </c>
      <c r="H8" s="23">
        <f>ROUND(G8/D8*100,2)</f>
        <v>128.25</v>
      </c>
      <c r="I8" s="23">
        <f>I25+I9</f>
        <v>1074775.7</v>
      </c>
      <c r="J8" s="23">
        <v>0</v>
      </c>
      <c r="K8" s="23">
        <f>K25+K9</f>
        <v>1074775.7</v>
      </c>
      <c r="L8" s="23">
        <f>ROUND(K8/G8*100,2)</f>
        <v>98.06</v>
      </c>
      <c r="M8" s="23">
        <f>M25+M9</f>
        <v>1120657</v>
      </c>
      <c r="N8" s="23">
        <v>0</v>
      </c>
      <c r="O8" s="23">
        <f>O25+O9</f>
        <v>1120657</v>
      </c>
      <c r="P8" s="51">
        <f>ROUND(O8/K8*100,2)</f>
        <v>104.27</v>
      </c>
    </row>
    <row r="9" spans="1:21" x14ac:dyDescent="0.25">
      <c r="A9" s="16" t="s">
        <v>34</v>
      </c>
      <c r="B9" s="17" t="s">
        <v>2</v>
      </c>
      <c r="C9" s="23">
        <f>C11+C13+C14+C19+C23+C24</f>
        <v>704328.64</v>
      </c>
      <c r="D9" s="23">
        <f>D11+D13+D14+D19+D23+D24</f>
        <v>753328.5</v>
      </c>
      <c r="E9" s="23">
        <f>E11+E13+E14+E19+E23+E24</f>
        <v>988015</v>
      </c>
      <c r="F9" s="23">
        <v>0</v>
      </c>
      <c r="G9" s="23">
        <f>G11+G13+G14+G19+G23+G24</f>
        <v>988015</v>
      </c>
      <c r="H9" s="23">
        <f>ROUND(G9/D9*100,2)</f>
        <v>131.15</v>
      </c>
      <c r="I9" s="23">
        <f>I11+I13+I14+I19+I23+I24</f>
        <v>968306.5</v>
      </c>
      <c r="J9" s="23">
        <v>0</v>
      </c>
      <c r="K9" s="23">
        <f>K11+K13+K14+K19+K23+K24</f>
        <v>968306.5</v>
      </c>
      <c r="L9" s="23">
        <f t="shared" ref="L9:L72" si="0">ROUND(K9/G9*100,2)</f>
        <v>98.01</v>
      </c>
      <c r="M9" s="23">
        <f>M11+M13+M14+M19+M23+M24</f>
        <v>1014388.5</v>
      </c>
      <c r="N9" s="23">
        <v>0</v>
      </c>
      <c r="O9" s="23">
        <f>O11+O13+O14+O19+O23+O24</f>
        <v>1014388.5</v>
      </c>
      <c r="P9" s="51">
        <f t="shared" ref="P9:P72" si="1">ROUND(O9/K9*100,2)</f>
        <v>104.76</v>
      </c>
    </row>
    <row r="10" spans="1:21" x14ac:dyDescent="0.25">
      <c r="A10" s="16"/>
      <c r="B10" s="17" t="s">
        <v>3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51"/>
    </row>
    <row r="11" spans="1:21" x14ac:dyDescent="0.25">
      <c r="A11" s="16" t="s">
        <v>33</v>
      </c>
      <c r="B11" s="18" t="s">
        <v>4</v>
      </c>
      <c r="C11" s="23">
        <f>C12</f>
        <v>518948.49</v>
      </c>
      <c r="D11" s="23">
        <f>D12</f>
        <v>564879.80000000005</v>
      </c>
      <c r="E11" s="23">
        <f>E12</f>
        <v>766541.1</v>
      </c>
      <c r="F11" s="23">
        <v>0</v>
      </c>
      <c r="G11" s="23">
        <f>G12</f>
        <v>766541.1</v>
      </c>
      <c r="H11" s="23">
        <f>ROUND(G11/D11*100,2)</f>
        <v>135.69999999999999</v>
      </c>
      <c r="I11" s="23">
        <f>I12</f>
        <v>746440.4</v>
      </c>
      <c r="J11" s="23">
        <v>0</v>
      </c>
      <c r="K11" s="23">
        <f>K12</f>
        <v>746440.4</v>
      </c>
      <c r="L11" s="23">
        <f t="shared" si="0"/>
        <v>97.38</v>
      </c>
      <c r="M11" s="23">
        <f>M12</f>
        <v>789934.9</v>
      </c>
      <c r="N11" s="23">
        <v>0</v>
      </c>
      <c r="O11" s="23">
        <f>O12</f>
        <v>789934.9</v>
      </c>
      <c r="P11" s="51">
        <f t="shared" si="1"/>
        <v>105.83</v>
      </c>
    </row>
    <row r="12" spans="1:21" x14ac:dyDescent="0.25">
      <c r="A12" s="19" t="s">
        <v>35</v>
      </c>
      <c r="B12" s="20" t="s">
        <v>5</v>
      </c>
      <c r="C12" s="1">
        <v>518948.49</v>
      </c>
      <c r="D12" s="1">
        <v>564879.80000000005</v>
      </c>
      <c r="E12" s="1">
        <v>766541.1</v>
      </c>
      <c r="F12" s="1">
        <v>0</v>
      </c>
      <c r="G12" s="1">
        <v>766541.1</v>
      </c>
      <c r="H12" s="1">
        <f t="shared" ref="H12:H75" si="2">ROUND(G12/D12*100,2)</f>
        <v>135.69999999999999</v>
      </c>
      <c r="I12" s="1">
        <v>746440.4</v>
      </c>
      <c r="J12" s="1">
        <v>0</v>
      </c>
      <c r="K12" s="1">
        <v>746440.4</v>
      </c>
      <c r="L12" s="1">
        <f t="shared" si="0"/>
        <v>97.38</v>
      </c>
      <c r="M12" s="1">
        <v>789934.9</v>
      </c>
      <c r="N12" s="1">
        <v>0</v>
      </c>
      <c r="O12" s="1">
        <v>789934.9</v>
      </c>
      <c r="P12" s="82">
        <f t="shared" si="1"/>
        <v>105.83</v>
      </c>
    </row>
    <row r="13" spans="1:21" ht="47.25" x14ac:dyDescent="0.25">
      <c r="A13" s="21" t="s">
        <v>36</v>
      </c>
      <c r="B13" s="22" t="s">
        <v>6</v>
      </c>
      <c r="C13" s="23">
        <v>10992.95</v>
      </c>
      <c r="D13" s="23">
        <v>11694.1</v>
      </c>
      <c r="E13" s="23">
        <v>12711.4</v>
      </c>
      <c r="F13" s="23">
        <v>0</v>
      </c>
      <c r="G13" s="23">
        <v>12711.4</v>
      </c>
      <c r="H13" s="23">
        <f t="shared" si="2"/>
        <v>108.7</v>
      </c>
      <c r="I13" s="23">
        <v>12872.9</v>
      </c>
      <c r="J13" s="23">
        <v>0</v>
      </c>
      <c r="K13" s="23">
        <v>12872.9</v>
      </c>
      <c r="L13" s="23">
        <f t="shared" si="0"/>
        <v>101.27</v>
      </c>
      <c r="M13" s="23">
        <v>14618</v>
      </c>
      <c r="N13" s="23">
        <v>0</v>
      </c>
      <c r="O13" s="23">
        <v>14618</v>
      </c>
      <c r="P13" s="51">
        <f t="shared" si="1"/>
        <v>113.56</v>
      </c>
    </row>
    <row r="14" spans="1:21" s="10" customFormat="1" x14ac:dyDescent="0.25">
      <c r="A14" s="21" t="s">
        <v>37</v>
      </c>
      <c r="B14" s="22" t="s">
        <v>7</v>
      </c>
      <c r="C14" s="23">
        <f>C15+C16+C17+C18</f>
        <v>103905.55</v>
      </c>
      <c r="D14" s="23">
        <f>D15+D16+D17+D18</f>
        <v>110981</v>
      </c>
      <c r="E14" s="23">
        <f>E15+E16+E17+E18</f>
        <v>137813.5</v>
      </c>
      <c r="F14" s="23">
        <v>0</v>
      </c>
      <c r="G14" s="23">
        <f>G15+G16+G17+G18</f>
        <v>137813.5</v>
      </c>
      <c r="H14" s="23">
        <f t="shared" si="2"/>
        <v>124.18</v>
      </c>
      <c r="I14" s="23">
        <f>I15+I16+I17+I18</f>
        <v>137984.20000000001</v>
      </c>
      <c r="J14" s="23">
        <v>0</v>
      </c>
      <c r="K14" s="23">
        <f>K15+K16+K17+K18</f>
        <v>137984.20000000001</v>
      </c>
      <c r="L14" s="23">
        <f t="shared" si="0"/>
        <v>100.12</v>
      </c>
      <c r="M14" s="23">
        <f>M15+M16+M17+M18</f>
        <v>138726.6</v>
      </c>
      <c r="N14" s="23">
        <v>0</v>
      </c>
      <c r="O14" s="23">
        <f>O15+O16+O17+O18</f>
        <v>138726.6</v>
      </c>
      <c r="P14" s="51">
        <f t="shared" si="1"/>
        <v>100.54</v>
      </c>
    </row>
    <row r="15" spans="1:21" ht="31.5" x14ac:dyDescent="0.25">
      <c r="A15" s="19" t="s">
        <v>38</v>
      </c>
      <c r="B15" s="20" t="s">
        <v>8</v>
      </c>
      <c r="C15" s="1">
        <v>103183.21</v>
      </c>
      <c r="D15" s="1">
        <v>108761</v>
      </c>
      <c r="E15" s="1">
        <v>135577.5</v>
      </c>
      <c r="F15" s="1">
        <v>0</v>
      </c>
      <c r="G15" s="1">
        <v>135577.5</v>
      </c>
      <c r="H15" s="1">
        <f t="shared" si="2"/>
        <v>124.66</v>
      </c>
      <c r="I15" s="1">
        <v>135748.20000000001</v>
      </c>
      <c r="J15" s="1">
        <v>0</v>
      </c>
      <c r="K15" s="1">
        <v>135748.20000000001</v>
      </c>
      <c r="L15" s="1">
        <f t="shared" si="0"/>
        <v>100.13</v>
      </c>
      <c r="M15" s="1">
        <v>136490.6</v>
      </c>
      <c r="N15" s="1">
        <v>0</v>
      </c>
      <c r="O15" s="1">
        <v>136490.6</v>
      </c>
      <c r="P15" s="82">
        <f t="shared" si="1"/>
        <v>100.55</v>
      </c>
    </row>
    <row r="16" spans="1:21" ht="31.5" x14ac:dyDescent="0.25">
      <c r="A16" s="19" t="s">
        <v>39</v>
      </c>
      <c r="B16" s="20" t="s">
        <v>9</v>
      </c>
      <c r="C16" s="1">
        <v>-19.170000000000002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82">
        <v>0</v>
      </c>
    </row>
    <row r="17" spans="1:16" x14ac:dyDescent="0.25">
      <c r="A17" s="19" t="s">
        <v>40</v>
      </c>
      <c r="B17" s="20" t="s">
        <v>10</v>
      </c>
      <c r="C17" s="1">
        <v>0</v>
      </c>
      <c r="D17" s="1">
        <v>0</v>
      </c>
      <c r="E17" s="1">
        <v>16</v>
      </c>
      <c r="F17" s="1">
        <v>0</v>
      </c>
      <c r="G17" s="1">
        <v>16</v>
      </c>
      <c r="H17" s="1">
        <v>0</v>
      </c>
      <c r="I17" s="1">
        <v>16</v>
      </c>
      <c r="J17" s="1">
        <v>0</v>
      </c>
      <c r="K17" s="1">
        <v>16</v>
      </c>
      <c r="L17" s="1">
        <f t="shared" si="0"/>
        <v>100</v>
      </c>
      <c r="M17" s="1">
        <v>16</v>
      </c>
      <c r="N17" s="1">
        <v>0</v>
      </c>
      <c r="O17" s="1">
        <v>16</v>
      </c>
      <c r="P17" s="82">
        <f t="shared" si="1"/>
        <v>100</v>
      </c>
    </row>
    <row r="18" spans="1:16" ht="31.5" x14ac:dyDescent="0.25">
      <c r="A18" s="19" t="s">
        <v>41</v>
      </c>
      <c r="B18" s="20" t="s">
        <v>11</v>
      </c>
      <c r="C18" s="1">
        <v>741.51</v>
      </c>
      <c r="D18" s="1">
        <v>2220</v>
      </c>
      <c r="E18" s="1">
        <v>2220</v>
      </c>
      <c r="F18" s="1">
        <v>0</v>
      </c>
      <c r="G18" s="1">
        <v>2220</v>
      </c>
      <c r="H18" s="1">
        <f t="shared" si="2"/>
        <v>100</v>
      </c>
      <c r="I18" s="1">
        <v>2220</v>
      </c>
      <c r="J18" s="1">
        <v>0</v>
      </c>
      <c r="K18" s="1">
        <v>2220</v>
      </c>
      <c r="L18" s="1">
        <f t="shared" si="0"/>
        <v>100</v>
      </c>
      <c r="M18" s="1">
        <v>2220</v>
      </c>
      <c r="N18" s="1">
        <v>0</v>
      </c>
      <c r="O18" s="1">
        <v>2220</v>
      </c>
      <c r="P18" s="82">
        <f t="shared" si="1"/>
        <v>100</v>
      </c>
    </row>
    <row r="19" spans="1:16" x14ac:dyDescent="0.25">
      <c r="A19" s="21" t="s">
        <v>42</v>
      </c>
      <c r="B19" s="22" t="s">
        <v>12</v>
      </c>
      <c r="C19" s="23">
        <f>C20+C22+C21</f>
        <v>63060.369999999995</v>
      </c>
      <c r="D19" s="23">
        <f>SUM(D20:D22)</f>
        <v>59423.6</v>
      </c>
      <c r="E19" s="23">
        <f>SUM(E20:E22)</f>
        <v>63259</v>
      </c>
      <c r="F19" s="23">
        <v>0</v>
      </c>
      <c r="G19" s="23">
        <f>SUM(G20:G22)</f>
        <v>63259</v>
      </c>
      <c r="H19" s="23">
        <f t="shared" si="2"/>
        <v>106.45</v>
      </c>
      <c r="I19" s="23">
        <f>SUM(I20:I22)</f>
        <v>63284</v>
      </c>
      <c r="J19" s="23">
        <v>0</v>
      </c>
      <c r="K19" s="23">
        <f>SUM(K20:K22)</f>
        <v>63284</v>
      </c>
      <c r="L19" s="23">
        <f t="shared" si="0"/>
        <v>100.04</v>
      </c>
      <c r="M19" s="23">
        <f>SUM(M20:M22)</f>
        <v>63309</v>
      </c>
      <c r="N19" s="23">
        <v>0</v>
      </c>
      <c r="O19" s="23">
        <f>SUM(O20:O22)</f>
        <v>63309</v>
      </c>
      <c r="P19" s="51">
        <f t="shared" si="1"/>
        <v>100.04</v>
      </c>
    </row>
    <row r="20" spans="1:16" x14ac:dyDescent="0.25">
      <c r="A20" s="19" t="s">
        <v>43</v>
      </c>
      <c r="B20" s="20" t="s">
        <v>13</v>
      </c>
      <c r="C20" s="1">
        <v>35419.279999999999</v>
      </c>
      <c r="D20" s="1">
        <v>33137.599999999999</v>
      </c>
      <c r="E20" s="1">
        <v>36091</v>
      </c>
      <c r="F20" s="1">
        <v>0</v>
      </c>
      <c r="G20" s="1">
        <v>36091</v>
      </c>
      <c r="H20" s="1">
        <f t="shared" si="2"/>
        <v>108.91</v>
      </c>
      <c r="I20" s="1">
        <v>36091</v>
      </c>
      <c r="J20" s="1">
        <v>0</v>
      </c>
      <c r="K20" s="1">
        <v>36091</v>
      </c>
      <c r="L20" s="1">
        <f t="shared" si="0"/>
        <v>100</v>
      </c>
      <c r="M20" s="1">
        <v>36953.4</v>
      </c>
      <c r="N20" s="1">
        <v>0</v>
      </c>
      <c r="O20" s="1">
        <v>36953.4</v>
      </c>
      <c r="P20" s="82">
        <f t="shared" si="1"/>
        <v>102.39</v>
      </c>
    </row>
    <row r="21" spans="1:16" x14ac:dyDescent="0.25">
      <c r="A21" s="19" t="s">
        <v>166</v>
      </c>
      <c r="B21" s="20" t="s">
        <v>167</v>
      </c>
      <c r="C21" s="1">
        <v>19252.96</v>
      </c>
      <c r="D21" s="1">
        <v>18118</v>
      </c>
      <c r="E21" s="1">
        <v>19000</v>
      </c>
      <c r="F21" s="1">
        <v>0</v>
      </c>
      <c r="G21" s="1">
        <v>19000</v>
      </c>
      <c r="H21" s="1">
        <f t="shared" si="2"/>
        <v>104.87</v>
      </c>
      <c r="I21" s="1">
        <v>19025</v>
      </c>
      <c r="J21" s="1">
        <v>0</v>
      </c>
      <c r="K21" s="1">
        <v>19025</v>
      </c>
      <c r="L21" s="1">
        <f t="shared" si="0"/>
        <v>100.13</v>
      </c>
      <c r="M21" s="1">
        <v>18187.599999999999</v>
      </c>
      <c r="N21" s="1">
        <v>0</v>
      </c>
      <c r="O21" s="1">
        <v>18187.599999999999</v>
      </c>
      <c r="P21" s="82">
        <f t="shared" si="1"/>
        <v>95.6</v>
      </c>
    </row>
    <row r="22" spans="1:16" x14ac:dyDescent="0.25">
      <c r="A22" s="19" t="s">
        <v>44</v>
      </c>
      <c r="B22" s="20" t="s">
        <v>14</v>
      </c>
      <c r="C22" s="1">
        <v>8388.1299999999992</v>
      </c>
      <c r="D22" s="1">
        <v>8168</v>
      </c>
      <c r="E22" s="1">
        <v>8168</v>
      </c>
      <c r="F22" s="1">
        <v>0</v>
      </c>
      <c r="G22" s="1">
        <v>8168</v>
      </c>
      <c r="H22" s="1">
        <f t="shared" si="2"/>
        <v>100</v>
      </c>
      <c r="I22" s="1">
        <v>8168</v>
      </c>
      <c r="J22" s="1">
        <v>0</v>
      </c>
      <c r="K22" s="1">
        <v>8168</v>
      </c>
      <c r="L22" s="1">
        <f t="shared" si="0"/>
        <v>100</v>
      </c>
      <c r="M22" s="1">
        <v>8168</v>
      </c>
      <c r="N22" s="1">
        <v>0</v>
      </c>
      <c r="O22" s="1">
        <v>8168</v>
      </c>
      <c r="P22" s="82">
        <f t="shared" si="1"/>
        <v>100</v>
      </c>
    </row>
    <row r="23" spans="1:16" s="10" customFormat="1" x14ac:dyDescent="0.25">
      <c r="A23" s="21" t="s">
        <v>45</v>
      </c>
      <c r="B23" s="22" t="s">
        <v>15</v>
      </c>
      <c r="C23" s="23">
        <v>7394.91</v>
      </c>
      <c r="D23" s="23">
        <v>6350</v>
      </c>
      <c r="E23" s="23">
        <v>7690</v>
      </c>
      <c r="F23" s="23">
        <v>0</v>
      </c>
      <c r="G23" s="23">
        <v>7690</v>
      </c>
      <c r="H23" s="23">
        <f t="shared" si="2"/>
        <v>121.1</v>
      </c>
      <c r="I23" s="23">
        <v>7725</v>
      </c>
      <c r="J23" s="23">
        <v>0</v>
      </c>
      <c r="K23" s="23">
        <v>7725</v>
      </c>
      <c r="L23" s="23">
        <f t="shared" si="0"/>
        <v>100.46</v>
      </c>
      <c r="M23" s="23">
        <v>7800</v>
      </c>
      <c r="N23" s="23">
        <v>0</v>
      </c>
      <c r="O23" s="23">
        <v>7800</v>
      </c>
      <c r="P23" s="51">
        <f t="shared" si="1"/>
        <v>100.97</v>
      </c>
    </row>
    <row r="24" spans="1:16" s="10" customFormat="1" ht="47.25" x14ac:dyDescent="0.25">
      <c r="A24" s="24" t="s">
        <v>46</v>
      </c>
      <c r="B24" s="25" t="s">
        <v>172</v>
      </c>
      <c r="C24" s="23">
        <v>26.37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51">
        <v>0</v>
      </c>
    </row>
    <row r="25" spans="1:16" s="10" customFormat="1" x14ac:dyDescent="0.25">
      <c r="A25" s="16" t="s">
        <v>34</v>
      </c>
      <c r="B25" s="18" t="s">
        <v>16</v>
      </c>
      <c r="C25" s="23">
        <f>C27+C28+C29+C30+C31+C32</f>
        <v>118712.48000000001</v>
      </c>
      <c r="D25" s="23">
        <f>D27+D28+D29+D30+D31</f>
        <v>101257.09999999999</v>
      </c>
      <c r="E25" s="23">
        <f>E27+E28+E29+E30+E31</f>
        <v>108023.79999999999</v>
      </c>
      <c r="F25" s="23">
        <v>0</v>
      </c>
      <c r="G25" s="23">
        <f>G27+G28+G29+G30+G31</f>
        <v>108023.79999999999</v>
      </c>
      <c r="H25" s="23">
        <f t="shared" si="2"/>
        <v>106.68</v>
      </c>
      <c r="I25" s="23">
        <f>I27+I28+I29+I30+I31</f>
        <v>106469.2</v>
      </c>
      <c r="J25" s="23">
        <v>0</v>
      </c>
      <c r="K25" s="23">
        <f>K27+K28+K29+K30+K31</f>
        <v>106469.2</v>
      </c>
      <c r="L25" s="23">
        <f t="shared" si="0"/>
        <v>98.56</v>
      </c>
      <c r="M25" s="23">
        <f>M27+M28+M29+M30+M31</f>
        <v>106268.5</v>
      </c>
      <c r="N25" s="23">
        <v>0</v>
      </c>
      <c r="O25" s="23">
        <f>O27+O28+O29+O30+O31</f>
        <v>106268.5</v>
      </c>
      <c r="P25" s="51">
        <f t="shared" si="1"/>
        <v>99.81</v>
      </c>
    </row>
    <row r="26" spans="1:16" s="10" customFormat="1" x14ac:dyDescent="0.25">
      <c r="A26" s="16"/>
      <c r="B26" s="18" t="s">
        <v>3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51"/>
    </row>
    <row r="27" spans="1:16" s="10" customFormat="1" ht="47.25" x14ac:dyDescent="0.25">
      <c r="A27" s="21" t="s">
        <v>47</v>
      </c>
      <c r="B27" s="22" t="s">
        <v>17</v>
      </c>
      <c r="C27" s="23">
        <v>72464.5</v>
      </c>
      <c r="D27" s="23">
        <v>69840.7</v>
      </c>
      <c r="E27" s="23">
        <v>71128.399999999994</v>
      </c>
      <c r="F27" s="23">
        <v>0</v>
      </c>
      <c r="G27" s="23">
        <v>71128.399999999994</v>
      </c>
      <c r="H27" s="23">
        <f t="shared" si="2"/>
        <v>101.84</v>
      </c>
      <c r="I27" s="23">
        <v>73297.8</v>
      </c>
      <c r="J27" s="23">
        <v>0</v>
      </c>
      <c r="K27" s="23">
        <v>73297.8</v>
      </c>
      <c r="L27" s="23">
        <f t="shared" si="0"/>
        <v>103.05</v>
      </c>
      <c r="M27" s="23">
        <v>75828.5</v>
      </c>
      <c r="N27" s="23">
        <v>0</v>
      </c>
      <c r="O27" s="23">
        <v>75828.5</v>
      </c>
      <c r="P27" s="51">
        <f t="shared" si="1"/>
        <v>103.45</v>
      </c>
    </row>
    <row r="28" spans="1:16" s="10" customFormat="1" ht="31.5" x14ac:dyDescent="0.25">
      <c r="A28" s="21" t="s">
        <v>48</v>
      </c>
      <c r="B28" s="22" t="s">
        <v>18</v>
      </c>
      <c r="C28" s="23">
        <v>4348.17</v>
      </c>
      <c r="D28" s="23">
        <v>2907.8</v>
      </c>
      <c r="E28" s="23">
        <v>2775.8</v>
      </c>
      <c r="F28" s="23">
        <v>0</v>
      </c>
      <c r="G28" s="23">
        <v>2775.8</v>
      </c>
      <c r="H28" s="23">
        <f t="shared" si="2"/>
        <v>95.46</v>
      </c>
      <c r="I28" s="23">
        <v>2775.8</v>
      </c>
      <c r="J28" s="23">
        <v>0</v>
      </c>
      <c r="K28" s="23">
        <v>2775.8</v>
      </c>
      <c r="L28" s="23">
        <f t="shared" si="0"/>
        <v>100</v>
      </c>
      <c r="M28" s="23">
        <v>2775.8</v>
      </c>
      <c r="N28" s="23">
        <v>0</v>
      </c>
      <c r="O28" s="23">
        <v>2775.8</v>
      </c>
      <c r="P28" s="51">
        <f t="shared" si="1"/>
        <v>100</v>
      </c>
    </row>
    <row r="29" spans="1:16" s="10" customFormat="1" ht="31.5" x14ac:dyDescent="0.25">
      <c r="A29" s="21" t="s">
        <v>49</v>
      </c>
      <c r="B29" s="22" t="s">
        <v>173</v>
      </c>
      <c r="C29" s="23">
        <v>1073.82</v>
      </c>
      <c r="D29" s="23">
        <v>0</v>
      </c>
      <c r="E29" s="23">
        <v>22.4</v>
      </c>
      <c r="F29" s="23">
        <v>0</v>
      </c>
      <c r="G29" s="23">
        <v>22.4</v>
      </c>
      <c r="H29" s="23">
        <v>0</v>
      </c>
      <c r="I29" s="23">
        <v>22.4</v>
      </c>
      <c r="J29" s="23">
        <v>0</v>
      </c>
      <c r="K29" s="23">
        <v>22.4</v>
      </c>
      <c r="L29" s="23">
        <f t="shared" si="0"/>
        <v>100</v>
      </c>
      <c r="M29" s="23">
        <v>22.4</v>
      </c>
      <c r="N29" s="23">
        <v>0</v>
      </c>
      <c r="O29" s="23">
        <v>22.4</v>
      </c>
      <c r="P29" s="51">
        <f t="shared" si="1"/>
        <v>100</v>
      </c>
    </row>
    <row r="30" spans="1:16" s="10" customFormat="1" ht="31.5" x14ac:dyDescent="0.25">
      <c r="A30" s="21" t="s">
        <v>50</v>
      </c>
      <c r="B30" s="22" t="s">
        <v>19</v>
      </c>
      <c r="C30" s="23">
        <v>36936.18</v>
      </c>
      <c r="D30" s="23">
        <v>22400.7</v>
      </c>
      <c r="E30" s="23">
        <v>27572.6</v>
      </c>
      <c r="F30" s="23">
        <v>0</v>
      </c>
      <c r="G30" s="23">
        <v>27572.6</v>
      </c>
      <c r="H30" s="23">
        <f t="shared" si="2"/>
        <v>123.09</v>
      </c>
      <c r="I30" s="23">
        <v>23850.9</v>
      </c>
      <c r="J30" s="23">
        <v>0</v>
      </c>
      <c r="K30" s="23">
        <v>23850.9</v>
      </c>
      <c r="L30" s="23">
        <f t="shared" si="0"/>
        <v>86.5</v>
      </c>
      <c r="M30" s="23">
        <v>21119.200000000001</v>
      </c>
      <c r="N30" s="23">
        <v>0</v>
      </c>
      <c r="O30" s="23">
        <v>21119.200000000001</v>
      </c>
      <c r="P30" s="51">
        <f t="shared" si="1"/>
        <v>88.55</v>
      </c>
    </row>
    <row r="31" spans="1:16" s="10" customFormat="1" x14ac:dyDescent="0.25">
      <c r="A31" s="21" t="s">
        <v>51</v>
      </c>
      <c r="B31" s="22" t="s">
        <v>20</v>
      </c>
      <c r="C31" s="23">
        <v>3576.22</v>
      </c>
      <c r="D31" s="23">
        <v>6107.9</v>
      </c>
      <c r="E31" s="23">
        <v>6524.6</v>
      </c>
      <c r="F31" s="23">
        <v>0</v>
      </c>
      <c r="G31" s="23">
        <v>6524.6</v>
      </c>
      <c r="H31" s="23">
        <f t="shared" si="2"/>
        <v>106.82</v>
      </c>
      <c r="I31" s="23">
        <v>6522.3</v>
      </c>
      <c r="J31" s="23">
        <v>0</v>
      </c>
      <c r="K31" s="23">
        <v>6522.3</v>
      </c>
      <c r="L31" s="23">
        <f t="shared" si="0"/>
        <v>99.96</v>
      </c>
      <c r="M31" s="23">
        <v>6522.6</v>
      </c>
      <c r="N31" s="23">
        <v>0</v>
      </c>
      <c r="O31" s="23">
        <v>6522.6</v>
      </c>
      <c r="P31" s="51">
        <f t="shared" si="1"/>
        <v>100</v>
      </c>
    </row>
    <row r="32" spans="1:16" s="10" customFormat="1" x14ac:dyDescent="0.25">
      <c r="A32" s="21" t="s">
        <v>52</v>
      </c>
      <c r="B32" s="22" t="s">
        <v>31</v>
      </c>
      <c r="C32" s="23">
        <v>313.58999999999997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51">
        <v>0</v>
      </c>
    </row>
    <row r="33" spans="1:18" x14ac:dyDescent="0.25">
      <c r="A33" s="21" t="s">
        <v>53</v>
      </c>
      <c r="B33" s="22" t="s">
        <v>21</v>
      </c>
      <c r="C33" s="23">
        <f>C34+C44+C45+C46</f>
        <v>2678756.2799999998</v>
      </c>
      <c r="D33" s="23">
        <f>D34+D44+D45+D46</f>
        <v>2706089.6</v>
      </c>
      <c r="E33" s="23">
        <f>E34+E44+E45+E46</f>
        <v>3166972.5</v>
      </c>
      <c r="F33" s="23">
        <v>81339.3</v>
      </c>
      <c r="G33" s="23">
        <f>G34+G44+G45+G46</f>
        <v>3248311.8</v>
      </c>
      <c r="H33" s="23">
        <f t="shared" si="2"/>
        <v>120.04</v>
      </c>
      <c r="I33" s="23">
        <f>I34+I44+I45+I46</f>
        <v>2578828.4</v>
      </c>
      <c r="J33" s="23">
        <v>113269.5</v>
      </c>
      <c r="K33" s="23">
        <f>K34+K44+K45+K46</f>
        <v>2692097.9</v>
      </c>
      <c r="L33" s="23">
        <f t="shared" si="0"/>
        <v>82.88</v>
      </c>
      <c r="M33" s="23">
        <f>M34+M44+M45+M46</f>
        <v>2622305</v>
      </c>
      <c r="N33" s="75">
        <v>93055.6</v>
      </c>
      <c r="O33" s="23">
        <f>O34+O44+O45+O46</f>
        <v>2715360.6</v>
      </c>
      <c r="P33" s="51">
        <f t="shared" si="1"/>
        <v>100.86</v>
      </c>
    </row>
    <row r="34" spans="1:18" ht="47.25" x14ac:dyDescent="0.25">
      <c r="A34" s="21" t="s">
        <v>54</v>
      </c>
      <c r="B34" s="22" t="s">
        <v>22</v>
      </c>
      <c r="C34" s="23">
        <f>C36+C41+C42+C43</f>
        <v>2617180.96</v>
      </c>
      <c r="D34" s="23">
        <f>D36+D41+D42+D43</f>
        <v>2706089.6</v>
      </c>
      <c r="E34" s="23">
        <f>E36+E41+E42+E43</f>
        <v>3166972.5</v>
      </c>
      <c r="F34" s="23">
        <v>81339.3</v>
      </c>
      <c r="G34" s="23">
        <f>G36+G41+G42+G43</f>
        <v>3248311.8</v>
      </c>
      <c r="H34" s="23">
        <f t="shared" si="2"/>
        <v>120.04</v>
      </c>
      <c r="I34" s="23">
        <f>I36+I41+I42+I43</f>
        <v>2578828.4</v>
      </c>
      <c r="J34" s="23">
        <v>113269.5</v>
      </c>
      <c r="K34" s="23">
        <f>K36+K41+K42+K43</f>
        <v>2692097.9</v>
      </c>
      <c r="L34" s="23">
        <f t="shared" si="0"/>
        <v>82.88</v>
      </c>
      <c r="M34" s="23">
        <f>M36+M41+M42+M43</f>
        <v>2622305</v>
      </c>
      <c r="N34" s="75">
        <v>93055.6</v>
      </c>
      <c r="O34" s="23">
        <f>O36+O41+O42+O43</f>
        <v>2715360.6</v>
      </c>
      <c r="P34" s="51">
        <f t="shared" si="1"/>
        <v>100.86</v>
      </c>
    </row>
    <row r="35" spans="1:18" x14ac:dyDescent="0.25">
      <c r="A35" s="19"/>
      <c r="B35" s="20" t="s">
        <v>3</v>
      </c>
      <c r="C35" s="1"/>
      <c r="D35" s="1"/>
      <c r="E35" s="1"/>
      <c r="F35" s="1"/>
      <c r="G35" s="1"/>
      <c r="H35" s="23"/>
      <c r="I35" s="1"/>
      <c r="J35" s="1"/>
      <c r="K35" s="1"/>
      <c r="L35" s="23"/>
      <c r="M35" s="1"/>
      <c r="N35" s="76"/>
      <c r="O35" s="1"/>
      <c r="P35" s="51"/>
    </row>
    <row r="36" spans="1:18" ht="31.5" x14ac:dyDescent="0.25">
      <c r="A36" s="21" t="s">
        <v>55</v>
      </c>
      <c r="B36" s="22" t="s">
        <v>23</v>
      </c>
      <c r="C36" s="23">
        <f>SUM(C38:C40)</f>
        <v>1013421.5000000001</v>
      </c>
      <c r="D36" s="23">
        <f>SUM(D38:D40)</f>
        <v>879469.7</v>
      </c>
      <c r="E36" s="23">
        <f>SUM(E38:E40)</f>
        <v>853809.1</v>
      </c>
      <c r="F36" s="23">
        <v>0</v>
      </c>
      <c r="G36" s="23">
        <f>SUM(G38:G40)</f>
        <v>853809.1</v>
      </c>
      <c r="H36" s="23">
        <f t="shared" si="2"/>
        <v>97.08</v>
      </c>
      <c r="I36" s="23">
        <f>SUM(I38:I40)</f>
        <v>562837.30000000005</v>
      </c>
      <c r="J36" s="23">
        <v>0</v>
      </c>
      <c r="K36" s="23">
        <f>SUM(K38:K40)</f>
        <v>562837.30000000005</v>
      </c>
      <c r="L36" s="23">
        <f t="shared" si="0"/>
        <v>65.92</v>
      </c>
      <c r="M36" s="23">
        <f>SUM(M38:M40)</f>
        <v>611632.30000000005</v>
      </c>
      <c r="N36" s="75">
        <v>0</v>
      </c>
      <c r="O36" s="23">
        <f>SUM(O38:O40)</f>
        <v>611632.30000000005</v>
      </c>
      <c r="P36" s="51">
        <f t="shared" si="1"/>
        <v>108.67</v>
      </c>
    </row>
    <row r="37" spans="1:18" x14ac:dyDescent="0.25">
      <c r="A37" s="19"/>
      <c r="B37" s="26" t="s">
        <v>3</v>
      </c>
      <c r="C37" s="1"/>
      <c r="D37" s="1"/>
      <c r="E37" s="1"/>
      <c r="F37" s="1"/>
      <c r="G37" s="1"/>
      <c r="H37" s="23"/>
      <c r="I37" s="1"/>
      <c r="J37" s="1"/>
      <c r="K37" s="1"/>
      <c r="L37" s="23"/>
      <c r="M37" s="1"/>
      <c r="N37" s="76"/>
      <c r="O37" s="1"/>
      <c r="P37" s="51"/>
    </row>
    <row r="38" spans="1:18" ht="47.25" x14ac:dyDescent="0.25">
      <c r="A38" s="27" t="s">
        <v>57</v>
      </c>
      <c r="B38" s="28" t="s">
        <v>176</v>
      </c>
      <c r="C38" s="1">
        <v>839846.3</v>
      </c>
      <c r="D38" s="1">
        <v>740983.7</v>
      </c>
      <c r="E38" s="1">
        <v>702972.1</v>
      </c>
      <c r="F38" s="1">
        <v>0</v>
      </c>
      <c r="G38" s="1">
        <v>702972.1</v>
      </c>
      <c r="H38" s="1">
        <f t="shared" si="2"/>
        <v>94.87</v>
      </c>
      <c r="I38" s="1">
        <v>562837.30000000005</v>
      </c>
      <c r="J38" s="1">
        <v>0</v>
      </c>
      <c r="K38" s="1">
        <v>562837.30000000005</v>
      </c>
      <c r="L38" s="1">
        <f t="shared" si="0"/>
        <v>80.069999999999993</v>
      </c>
      <c r="M38" s="1">
        <v>611632.30000000005</v>
      </c>
      <c r="N38" s="76">
        <v>0</v>
      </c>
      <c r="O38" s="1">
        <v>611632.30000000005</v>
      </c>
      <c r="P38" s="82">
        <f t="shared" si="1"/>
        <v>108.67</v>
      </c>
    </row>
    <row r="39" spans="1:18" ht="47.25" x14ac:dyDescent="0.25">
      <c r="A39" s="27" t="s">
        <v>56</v>
      </c>
      <c r="B39" s="28" t="s">
        <v>24</v>
      </c>
      <c r="C39" s="1">
        <v>154012.4</v>
      </c>
      <c r="D39" s="1">
        <v>138486</v>
      </c>
      <c r="E39" s="1">
        <v>150837</v>
      </c>
      <c r="F39" s="1">
        <v>0</v>
      </c>
      <c r="G39" s="1">
        <v>150837</v>
      </c>
      <c r="H39" s="1">
        <f t="shared" si="2"/>
        <v>108.92</v>
      </c>
      <c r="I39" s="1">
        <v>0</v>
      </c>
      <c r="J39" s="1">
        <v>0</v>
      </c>
      <c r="K39" s="1">
        <v>0</v>
      </c>
      <c r="L39" s="1">
        <f t="shared" si="0"/>
        <v>0</v>
      </c>
      <c r="M39" s="1">
        <v>0</v>
      </c>
      <c r="N39" s="76">
        <v>0</v>
      </c>
      <c r="O39" s="1">
        <v>0</v>
      </c>
      <c r="P39" s="82">
        <v>0</v>
      </c>
    </row>
    <row r="40" spans="1:18" x14ac:dyDescent="0.25">
      <c r="A40" s="27" t="s">
        <v>164</v>
      </c>
      <c r="B40" s="28" t="s">
        <v>165</v>
      </c>
      <c r="C40" s="1">
        <v>19562.8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76">
        <v>0</v>
      </c>
      <c r="O40" s="1">
        <v>0</v>
      </c>
      <c r="P40" s="82">
        <v>0</v>
      </c>
    </row>
    <row r="41" spans="1:18" ht="47.25" x14ac:dyDescent="0.25">
      <c r="A41" s="19" t="s">
        <v>58</v>
      </c>
      <c r="B41" s="26" t="s">
        <v>25</v>
      </c>
      <c r="C41" s="1">
        <v>130748.3</v>
      </c>
      <c r="D41" s="1">
        <v>275794.40000000002</v>
      </c>
      <c r="E41" s="1">
        <v>677882.5</v>
      </c>
      <c r="F41" s="1">
        <v>6273.8</v>
      </c>
      <c r="G41" s="1">
        <v>684156.3</v>
      </c>
      <c r="H41" s="1">
        <f t="shared" si="2"/>
        <v>248.07</v>
      </c>
      <c r="I41" s="1">
        <v>366318.5</v>
      </c>
      <c r="J41" s="1">
        <v>38213</v>
      </c>
      <c r="K41" s="1">
        <v>404531.5</v>
      </c>
      <c r="L41" s="1">
        <f t="shared" si="0"/>
        <v>59.13</v>
      </c>
      <c r="M41" s="1">
        <v>360996.8</v>
      </c>
      <c r="N41" s="76">
        <v>17999.099999999999</v>
      </c>
      <c r="O41" s="1">
        <v>378995.9</v>
      </c>
      <c r="P41" s="82">
        <f t="shared" si="1"/>
        <v>93.69</v>
      </c>
    </row>
    <row r="42" spans="1:18" ht="31.5" x14ac:dyDescent="0.25">
      <c r="A42" s="19" t="s">
        <v>59</v>
      </c>
      <c r="B42" s="26" t="s">
        <v>26</v>
      </c>
      <c r="C42" s="1">
        <v>1435274.93</v>
      </c>
      <c r="D42" s="1">
        <v>1512530.4</v>
      </c>
      <c r="E42" s="1">
        <v>1631649.5</v>
      </c>
      <c r="F42" s="1">
        <v>4757.6000000000004</v>
      </c>
      <c r="G42" s="1">
        <v>1636407.1</v>
      </c>
      <c r="H42" s="1">
        <f t="shared" si="2"/>
        <v>108.19</v>
      </c>
      <c r="I42" s="1">
        <v>1646041.2</v>
      </c>
      <c r="J42" s="1">
        <v>4748.5</v>
      </c>
      <c r="K42" s="1">
        <v>1650789.7</v>
      </c>
      <c r="L42" s="1">
        <f t="shared" si="0"/>
        <v>100.88</v>
      </c>
      <c r="M42" s="1">
        <v>1646044.5</v>
      </c>
      <c r="N42" s="76">
        <v>4748.5</v>
      </c>
      <c r="O42" s="1">
        <v>1650793</v>
      </c>
      <c r="P42" s="82">
        <f t="shared" si="1"/>
        <v>100</v>
      </c>
    </row>
    <row r="43" spans="1:18" x14ac:dyDescent="0.25">
      <c r="A43" s="19" t="s">
        <v>60</v>
      </c>
      <c r="B43" s="26" t="s">
        <v>27</v>
      </c>
      <c r="C43" s="1">
        <v>37736.230000000003</v>
      </c>
      <c r="D43" s="1">
        <v>38295.1</v>
      </c>
      <c r="E43" s="1">
        <v>3631.4</v>
      </c>
      <c r="F43" s="1">
        <v>70307.899999999994</v>
      </c>
      <c r="G43" s="1">
        <v>73939.3</v>
      </c>
      <c r="H43" s="1">
        <f>ROUND(G43/D43*100,2)</f>
        <v>193.08</v>
      </c>
      <c r="I43" s="1">
        <v>3631.4</v>
      </c>
      <c r="J43" s="1">
        <v>70308</v>
      </c>
      <c r="K43" s="1">
        <v>73939.399999999994</v>
      </c>
      <c r="L43" s="1">
        <f t="shared" si="0"/>
        <v>100</v>
      </c>
      <c r="M43" s="1">
        <v>3631.4</v>
      </c>
      <c r="N43" s="76">
        <v>70308</v>
      </c>
      <c r="O43" s="1">
        <v>73939.399999999994</v>
      </c>
      <c r="P43" s="82">
        <f t="shared" si="1"/>
        <v>100</v>
      </c>
    </row>
    <row r="44" spans="1:18" x14ac:dyDescent="0.25">
      <c r="A44" s="21" t="s">
        <v>61</v>
      </c>
      <c r="B44" s="29" t="s">
        <v>28</v>
      </c>
      <c r="C44" s="23">
        <v>61573.07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75">
        <v>0</v>
      </c>
      <c r="O44" s="23">
        <v>0</v>
      </c>
      <c r="P44" s="51">
        <v>0</v>
      </c>
    </row>
    <row r="45" spans="1:18" ht="78.75" x14ac:dyDescent="0.25">
      <c r="A45" s="21" t="s">
        <v>62</v>
      </c>
      <c r="B45" s="29" t="s">
        <v>174</v>
      </c>
      <c r="C45" s="23">
        <v>118.22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75">
        <v>0</v>
      </c>
      <c r="O45" s="23">
        <v>0</v>
      </c>
      <c r="P45" s="51">
        <v>0</v>
      </c>
    </row>
    <row r="46" spans="1:18" ht="47.25" x14ac:dyDescent="0.25">
      <c r="A46" s="21" t="s">
        <v>63</v>
      </c>
      <c r="B46" s="29" t="s">
        <v>175</v>
      </c>
      <c r="C46" s="23">
        <v>-115.97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75">
        <v>0</v>
      </c>
      <c r="O46" s="23">
        <v>0</v>
      </c>
      <c r="P46" s="51">
        <v>0</v>
      </c>
    </row>
    <row r="47" spans="1:18" x14ac:dyDescent="0.25">
      <c r="A47" s="30"/>
      <c r="B47" s="31" t="s">
        <v>29</v>
      </c>
      <c r="C47" s="53">
        <f>C8+C33</f>
        <v>3501797.4</v>
      </c>
      <c r="D47" s="53">
        <f>D8+D33</f>
        <v>3560675.2</v>
      </c>
      <c r="E47" s="53">
        <f>E8+E33</f>
        <v>4263011.3</v>
      </c>
      <c r="F47" s="53">
        <v>81339.3</v>
      </c>
      <c r="G47" s="53">
        <f>G8+G33</f>
        <v>4344350.5999999996</v>
      </c>
      <c r="H47" s="23">
        <f t="shared" si="2"/>
        <v>122.01</v>
      </c>
      <c r="I47" s="53">
        <f>I8+I33</f>
        <v>3653604.0999999996</v>
      </c>
      <c r="J47" s="53">
        <v>113269.5</v>
      </c>
      <c r="K47" s="53">
        <f>K8+K33</f>
        <v>3766873.5999999996</v>
      </c>
      <c r="L47" s="23">
        <f t="shared" si="0"/>
        <v>86.71</v>
      </c>
      <c r="M47" s="53">
        <f>M8+M33</f>
        <v>3742962</v>
      </c>
      <c r="N47" s="77">
        <v>93055.6</v>
      </c>
      <c r="O47" s="53">
        <f>O8+O33</f>
        <v>3836017.6</v>
      </c>
      <c r="P47" s="51">
        <f t="shared" si="1"/>
        <v>101.84</v>
      </c>
      <c r="R47" s="32"/>
    </row>
    <row r="48" spans="1:18" x14ac:dyDescent="0.25">
      <c r="A48" s="33"/>
      <c r="B48" s="34" t="s">
        <v>64</v>
      </c>
      <c r="C48" s="59"/>
      <c r="D48" s="60"/>
      <c r="E48" s="60"/>
      <c r="F48" s="60"/>
      <c r="G48" s="60"/>
      <c r="H48" s="23"/>
      <c r="I48" s="59"/>
      <c r="J48" s="59"/>
      <c r="K48" s="59"/>
      <c r="L48" s="23"/>
      <c r="M48" s="62"/>
      <c r="N48" s="62"/>
      <c r="O48" s="62"/>
      <c r="P48" s="51"/>
    </row>
    <row r="49" spans="1:16" x14ac:dyDescent="0.25">
      <c r="A49" s="35" t="s">
        <v>117</v>
      </c>
      <c r="B49" s="36" t="s">
        <v>65</v>
      </c>
      <c r="C49" s="63">
        <f>SUM(C50:C57)</f>
        <v>462336.68</v>
      </c>
      <c r="D49" s="63">
        <f>SUM(D50:D57)</f>
        <v>472265.1</v>
      </c>
      <c r="E49" s="63">
        <f>SUM(E50:E57)</f>
        <v>520610.1</v>
      </c>
      <c r="F49" s="63">
        <f t="shared" ref="F49:G49" si="3">SUM(F50:F57)</f>
        <v>0</v>
      </c>
      <c r="G49" s="63">
        <f t="shared" si="3"/>
        <v>520610.1</v>
      </c>
      <c r="H49" s="23">
        <f t="shared" si="2"/>
        <v>110.24</v>
      </c>
      <c r="I49" s="63">
        <f>SUM(I50:I57)</f>
        <v>530536.60000000009</v>
      </c>
      <c r="J49" s="63">
        <f t="shared" ref="J49:K49" si="4">SUM(J50:J57)</f>
        <v>-1173.3000000000175</v>
      </c>
      <c r="K49" s="63">
        <f t="shared" si="4"/>
        <v>529363.30000000005</v>
      </c>
      <c r="L49" s="23">
        <f>ROUND(K49/G49*100,2)</f>
        <v>101.68</v>
      </c>
      <c r="M49" s="63">
        <f>SUM(M50:M57)</f>
        <v>579199.1</v>
      </c>
      <c r="N49" s="63">
        <f t="shared" ref="N49:O49" si="5">SUM(N50:N57)</f>
        <v>452.60000000003492</v>
      </c>
      <c r="O49" s="63">
        <f t="shared" si="5"/>
        <v>579651.69999999995</v>
      </c>
      <c r="P49" s="51">
        <f t="shared" si="1"/>
        <v>109.5</v>
      </c>
    </row>
    <row r="50" spans="1:16" ht="47.25" x14ac:dyDescent="0.25">
      <c r="A50" s="37" t="s">
        <v>118</v>
      </c>
      <c r="B50" s="38" t="s">
        <v>66</v>
      </c>
      <c r="C50" s="65">
        <v>9540.34</v>
      </c>
      <c r="D50" s="66">
        <v>7964</v>
      </c>
      <c r="E50" s="61">
        <v>8401</v>
      </c>
      <c r="F50" s="61">
        <f>G50-E50</f>
        <v>0</v>
      </c>
      <c r="G50" s="61">
        <v>8401</v>
      </c>
      <c r="H50" s="1">
        <f t="shared" si="2"/>
        <v>105.49</v>
      </c>
      <c r="I50" s="61">
        <v>8650</v>
      </c>
      <c r="J50" s="61">
        <f>K50-I50</f>
        <v>0</v>
      </c>
      <c r="K50" s="61">
        <v>8650</v>
      </c>
      <c r="L50" s="1">
        <f t="shared" si="0"/>
        <v>102.96</v>
      </c>
      <c r="M50" s="61">
        <v>8650</v>
      </c>
      <c r="N50" s="78">
        <f>O50-M50</f>
        <v>0</v>
      </c>
      <c r="O50" s="78">
        <v>8650</v>
      </c>
      <c r="P50" s="82">
        <f t="shared" si="1"/>
        <v>100</v>
      </c>
    </row>
    <row r="51" spans="1:16" ht="63" x14ac:dyDescent="0.25">
      <c r="A51" s="37" t="s">
        <v>119</v>
      </c>
      <c r="B51" s="38" t="s">
        <v>67</v>
      </c>
      <c r="C51" s="65">
        <v>19214.189999999999</v>
      </c>
      <c r="D51" s="66">
        <v>19699</v>
      </c>
      <c r="E51" s="61">
        <v>20615</v>
      </c>
      <c r="F51" s="61">
        <f t="shared" ref="F51:F75" si="6">G51-E51</f>
        <v>0</v>
      </c>
      <c r="G51" s="61">
        <v>20615</v>
      </c>
      <c r="H51" s="1">
        <f t="shared" si="2"/>
        <v>104.65</v>
      </c>
      <c r="I51" s="61">
        <v>21012</v>
      </c>
      <c r="J51" s="61">
        <f t="shared" ref="J51:J57" si="7">K51-I51</f>
        <v>0</v>
      </c>
      <c r="K51" s="61">
        <v>21012</v>
      </c>
      <c r="L51" s="1">
        <f t="shared" si="0"/>
        <v>101.93</v>
      </c>
      <c r="M51" s="61">
        <v>21012</v>
      </c>
      <c r="N51" s="78">
        <f t="shared" ref="N51:N57" si="8">O51-M51</f>
        <v>0</v>
      </c>
      <c r="O51" s="78">
        <v>21012</v>
      </c>
      <c r="P51" s="82">
        <f t="shared" si="1"/>
        <v>100</v>
      </c>
    </row>
    <row r="52" spans="1:16" ht="63" x14ac:dyDescent="0.25">
      <c r="A52" s="37" t="s">
        <v>120</v>
      </c>
      <c r="B52" s="38" t="s">
        <v>189</v>
      </c>
      <c r="C52" s="65">
        <v>188314.65</v>
      </c>
      <c r="D52" s="66">
        <v>193488</v>
      </c>
      <c r="E52" s="61">
        <v>213183</v>
      </c>
      <c r="F52" s="61">
        <f t="shared" si="6"/>
        <v>0</v>
      </c>
      <c r="G52" s="61">
        <v>213183</v>
      </c>
      <c r="H52" s="1">
        <f t="shared" si="2"/>
        <v>110.18</v>
      </c>
      <c r="I52" s="61">
        <v>215876</v>
      </c>
      <c r="J52" s="61">
        <f t="shared" si="7"/>
        <v>0</v>
      </c>
      <c r="K52" s="61">
        <v>215876</v>
      </c>
      <c r="L52" s="1">
        <f t="shared" si="0"/>
        <v>101.26</v>
      </c>
      <c r="M52" s="61">
        <v>215876</v>
      </c>
      <c r="N52" s="78">
        <f t="shared" si="8"/>
        <v>0</v>
      </c>
      <c r="O52" s="78">
        <v>215876</v>
      </c>
      <c r="P52" s="82">
        <f t="shared" si="1"/>
        <v>100</v>
      </c>
    </row>
    <row r="53" spans="1:16" x14ac:dyDescent="0.25">
      <c r="A53" s="37" t="s">
        <v>121</v>
      </c>
      <c r="B53" s="38" t="s">
        <v>68</v>
      </c>
      <c r="C53" s="65">
        <v>4.9000000000000004</v>
      </c>
      <c r="D53" s="67">
        <v>3</v>
      </c>
      <c r="E53" s="61">
        <v>3.8</v>
      </c>
      <c r="F53" s="61">
        <f t="shared" si="6"/>
        <v>0</v>
      </c>
      <c r="G53" s="61">
        <v>3.8</v>
      </c>
      <c r="H53" s="1">
        <f t="shared" si="2"/>
        <v>126.67</v>
      </c>
      <c r="I53" s="61">
        <v>36.4</v>
      </c>
      <c r="J53" s="61">
        <f t="shared" si="7"/>
        <v>0</v>
      </c>
      <c r="K53" s="61">
        <v>36.4</v>
      </c>
      <c r="L53" s="1">
        <f t="shared" si="0"/>
        <v>957.89</v>
      </c>
      <c r="M53" s="61">
        <v>6.5</v>
      </c>
      <c r="N53" s="78">
        <f t="shared" si="8"/>
        <v>0</v>
      </c>
      <c r="O53" s="78">
        <v>6.5</v>
      </c>
      <c r="P53" s="82">
        <f t="shared" si="1"/>
        <v>17.86</v>
      </c>
    </row>
    <row r="54" spans="1:16" ht="47.25" x14ac:dyDescent="0.25">
      <c r="A54" s="37" t="s">
        <v>122</v>
      </c>
      <c r="B54" s="38" t="s">
        <v>69</v>
      </c>
      <c r="C54" s="65">
        <v>57428.38</v>
      </c>
      <c r="D54" s="66">
        <v>58944</v>
      </c>
      <c r="E54" s="61">
        <v>61811</v>
      </c>
      <c r="F54" s="61">
        <f t="shared" si="6"/>
        <v>0</v>
      </c>
      <c r="G54" s="61">
        <v>61811</v>
      </c>
      <c r="H54" s="1">
        <f t="shared" si="2"/>
        <v>104.86</v>
      </c>
      <c r="I54" s="61">
        <v>63220</v>
      </c>
      <c r="J54" s="61">
        <f t="shared" si="7"/>
        <v>0</v>
      </c>
      <c r="K54" s="61">
        <v>63220</v>
      </c>
      <c r="L54" s="1">
        <f t="shared" si="0"/>
        <v>102.28</v>
      </c>
      <c r="M54" s="61">
        <v>63220</v>
      </c>
      <c r="N54" s="78">
        <f t="shared" si="8"/>
        <v>0</v>
      </c>
      <c r="O54" s="78">
        <v>63220</v>
      </c>
      <c r="P54" s="82">
        <f t="shared" si="1"/>
        <v>100</v>
      </c>
    </row>
    <row r="55" spans="1:16" ht="31.5" x14ac:dyDescent="0.25">
      <c r="A55" s="37" t="s">
        <v>169</v>
      </c>
      <c r="B55" s="38" t="s">
        <v>168</v>
      </c>
      <c r="C55" s="65">
        <v>729.9</v>
      </c>
      <c r="D55" s="66">
        <v>0</v>
      </c>
      <c r="E55" s="61">
        <v>8850</v>
      </c>
      <c r="F55" s="61">
        <f t="shared" si="6"/>
        <v>0</v>
      </c>
      <c r="G55" s="61">
        <v>8850</v>
      </c>
      <c r="H55" s="1">
        <v>0</v>
      </c>
      <c r="I55" s="61">
        <v>0</v>
      </c>
      <c r="J55" s="61">
        <f t="shared" si="7"/>
        <v>0</v>
      </c>
      <c r="K55" s="61">
        <v>0</v>
      </c>
      <c r="L55" s="1">
        <f t="shared" si="0"/>
        <v>0</v>
      </c>
      <c r="M55" s="61">
        <v>0</v>
      </c>
      <c r="N55" s="78">
        <f t="shared" si="8"/>
        <v>0</v>
      </c>
      <c r="O55" s="78">
        <v>0</v>
      </c>
      <c r="P55" s="82">
        <v>0</v>
      </c>
    </row>
    <row r="56" spans="1:16" x14ac:dyDescent="0.25">
      <c r="A56" s="37" t="s">
        <v>123</v>
      </c>
      <c r="B56" s="38" t="s">
        <v>70</v>
      </c>
      <c r="C56" s="65">
        <v>0</v>
      </c>
      <c r="D56" s="66">
        <v>2000</v>
      </c>
      <c r="E56" s="61">
        <v>6000</v>
      </c>
      <c r="F56" s="61">
        <f t="shared" si="6"/>
        <v>0</v>
      </c>
      <c r="G56" s="61">
        <v>6000</v>
      </c>
      <c r="H56" s="1">
        <f t="shared" si="2"/>
        <v>300</v>
      </c>
      <c r="I56" s="61">
        <v>1500</v>
      </c>
      <c r="J56" s="61">
        <f t="shared" si="7"/>
        <v>0</v>
      </c>
      <c r="K56" s="61">
        <v>1500</v>
      </c>
      <c r="L56" s="1">
        <f t="shared" si="0"/>
        <v>25</v>
      </c>
      <c r="M56" s="61">
        <v>1500</v>
      </c>
      <c r="N56" s="78">
        <f t="shared" si="8"/>
        <v>0</v>
      </c>
      <c r="O56" s="78">
        <v>1500</v>
      </c>
      <c r="P56" s="82">
        <f t="shared" si="1"/>
        <v>100</v>
      </c>
    </row>
    <row r="57" spans="1:16" x14ac:dyDescent="0.25">
      <c r="A57" s="37" t="s">
        <v>124</v>
      </c>
      <c r="B57" s="38" t="s">
        <v>71</v>
      </c>
      <c r="C57" s="65">
        <v>187104.32</v>
      </c>
      <c r="D57" s="66">
        <v>190167.1</v>
      </c>
      <c r="E57" s="61">
        <v>201746.3</v>
      </c>
      <c r="F57" s="61">
        <f t="shared" si="6"/>
        <v>0</v>
      </c>
      <c r="G57" s="61">
        <v>201746.3</v>
      </c>
      <c r="H57" s="1">
        <f t="shared" si="2"/>
        <v>106.09</v>
      </c>
      <c r="I57" s="61">
        <v>220242.2</v>
      </c>
      <c r="J57" s="61">
        <f t="shared" si="7"/>
        <v>-1173.3000000000175</v>
      </c>
      <c r="K57" s="61">
        <v>219068.9</v>
      </c>
      <c r="L57" s="1">
        <f t="shared" si="0"/>
        <v>108.59</v>
      </c>
      <c r="M57" s="61">
        <v>268934.59999999998</v>
      </c>
      <c r="N57" s="78">
        <f t="shared" si="8"/>
        <v>452.60000000003492</v>
      </c>
      <c r="O57" s="78">
        <v>269387.2</v>
      </c>
      <c r="P57" s="82">
        <f t="shared" si="1"/>
        <v>122.97</v>
      </c>
    </row>
    <row r="58" spans="1:16" s="10" customFormat="1" hidden="1" x14ac:dyDescent="0.25">
      <c r="A58" s="35" t="s">
        <v>185</v>
      </c>
      <c r="B58" s="36" t="s">
        <v>186</v>
      </c>
      <c r="C58" s="68">
        <f>C59</f>
        <v>0</v>
      </c>
      <c r="D58" s="68">
        <f t="shared" ref="D58" si="9">D59</f>
        <v>0</v>
      </c>
      <c r="E58" s="68">
        <f t="shared" ref="E58:G58" si="10">E59</f>
        <v>0</v>
      </c>
      <c r="F58" s="68">
        <f t="shared" si="10"/>
        <v>0</v>
      </c>
      <c r="G58" s="68">
        <f t="shared" si="10"/>
        <v>0</v>
      </c>
      <c r="H58" s="23" t="e">
        <f t="shared" si="2"/>
        <v>#DIV/0!</v>
      </c>
      <c r="I58" s="68">
        <f t="shared" ref="I58" si="11">I59</f>
        <v>0</v>
      </c>
      <c r="J58" s="68"/>
      <c r="K58" s="68"/>
      <c r="L58" s="23" t="e">
        <f t="shared" si="0"/>
        <v>#DIV/0!</v>
      </c>
      <c r="M58" s="68">
        <f t="shared" ref="M58" si="12">M59</f>
        <v>0</v>
      </c>
      <c r="N58" s="68"/>
      <c r="O58" s="68"/>
      <c r="P58" s="51" t="e">
        <f t="shared" si="1"/>
        <v>#DIV/0!</v>
      </c>
    </row>
    <row r="59" spans="1:16" hidden="1" x14ac:dyDescent="0.25">
      <c r="A59" s="37" t="s">
        <v>187</v>
      </c>
      <c r="B59" s="38" t="s">
        <v>188</v>
      </c>
      <c r="C59" s="65">
        <v>0</v>
      </c>
      <c r="D59" s="66">
        <v>0</v>
      </c>
      <c r="E59" s="61">
        <v>0</v>
      </c>
      <c r="F59" s="61">
        <f t="shared" si="6"/>
        <v>0</v>
      </c>
      <c r="G59" s="61"/>
      <c r="H59" s="23" t="e">
        <f t="shared" si="2"/>
        <v>#DIV/0!</v>
      </c>
      <c r="I59" s="61">
        <v>0</v>
      </c>
      <c r="J59" s="61"/>
      <c r="K59" s="61"/>
      <c r="L59" s="23" t="e">
        <f t="shared" si="0"/>
        <v>#DIV/0!</v>
      </c>
      <c r="M59" s="61">
        <v>0</v>
      </c>
      <c r="N59" s="78"/>
      <c r="O59" s="78"/>
      <c r="P59" s="51" t="e">
        <f t="shared" si="1"/>
        <v>#DIV/0!</v>
      </c>
    </row>
    <row r="60" spans="1:16" ht="31.5" x14ac:dyDescent="0.25">
      <c r="A60" s="35" t="s">
        <v>125</v>
      </c>
      <c r="B60" s="36" t="s">
        <v>72</v>
      </c>
      <c r="C60" s="63">
        <f>SUM(C61:C63)</f>
        <v>15291.099999999999</v>
      </c>
      <c r="D60" s="63">
        <f>SUM(D61:D63)</f>
        <v>17617.2</v>
      </c>
      <c r="E60" s="63">
        <f>SUM(E61:E63)</f>
        <v>12063.5</v>
      </c>
      <c r="F60" s="63">
        <f t="shared" ref="F60:G60" si="13">SUM(F61:F63)</f>
        <v>4757.6000000000004</v>
      </c>
      <c r="G60" s="63">
        <f t="shared" si="13"/>
        <v>16821.099999999999</v>
      </c>
      <c r="H60" s="23">
        <f t="shared" si="2"/>
        <v>95.48</v>
      </c>
      <c r="I60" s="63">
        <f>SUM(I61:I63)</f>
        <v>8988.9</v>
      </c>
      <c r="J60" s="63">
        <f t="shared" ref="J60:K60" si="14">SUM(J61:J63)</f>
        <v>4748.5</v>
      </c>
      <c r="K60" s="63">
        <f t="shared" si="14"/>
        <v>13737.4</v>
      </c>
      <c r="L60" s="23">
        <f t="shared" si="0"/>
        <v>81.67</v>
      </c>
      <c r="M60" s="63">
        <f>SUM(M61:M63)</f>
        <v>9183.5</v>
      </c>
      <c r="N60" s="63">
        <f t="shared" ref="N60:O60" si="15">SUM(N61:N63)</f>
        <v>4748.5</v>
      </c>
      <c r="O60" s="63">
        <f t="shared" si="15"/>
        <v>13932</v>
      </c>
      <c r="P60" s="51">
        <f t="shared" si="1"/>
        <v>101.42</v>
      </c>
    </row>
    <row r="61" spans="1:16" x14ac:dyDescent="0.25">
      <c r="A61" s="37" t="s">
        <v>126</v>
      </c>
      <c r="B61" s="38" t="s">
        <v>73</v>
      </c>
      <c r="C61" s="65">
        <v>6149.24</v>
      </c>
      <c r="D61" s="66">
        <v>6855.6</v>
      </c>
      <c r="E61" s="61">
        <v>2072.1999999999998</v>
      </c>
      <c r="F61" s="61">
        <f t="shared" si="6"/>
        <v>4757.6000000000004</v>
      </c>
      <c r="G61" s="61">
        <v>6829.8</v>
      </c>
      <c r="H61" s="1">
        <f t="shared" si="2"/>
        <v>99.62</v>
      </c>
      <c r="I61" s="61">
        <v>2284.1999999999998</v>
      </c>
      <c r="J61" s="61">
        <f t="shared" ref="J61:J76" si="16">K61-I61</f>
        <v>4748.5</v>
      </c>
      <c r="K61" s="61">
        <v>7032.7</v>
      </c>
      <c r="L61" s="1">
        <f t="shared" si="0"/>
        <v>102.97</v>
      </c>
      <c r="M61" s="61">
        <v>2284.1999999999998</v>
      </c>
      <c r="N61" s="78">
        <f t="shared" ref="N61:N76" si="17">O61-M61</f>
        <v>4748.5</v>
      </c>
      <c r="O61" s="78">
        <v>7032.7</v>
      </c>
      <c r="P61" s="82">
        <f t="shared" si="1"/>
        <v>100</v>
      </c>
    </row>
    <row r="62" spans="1:16" ht="47.25" x14ac:dyDescent="0.25">
      <c r="A62" s="37" t="s">
        <v>127</v>
      </c>
      <c r="B62" s="38" t="s">
        <v>182</v>
      </c>
      <c r="C62" s="65">
        <v>2638.65</v>
      </c>
      <c r="D62" s="66">
        <v>4023.4</v>
      </c>
      <c r="E62" s="61">
        <v>2560.6</v>
      </c>
      <c r="F62" s="61">
        <f t="shared" si="6"/>
        <v>0</v>
      </c>
      <c r="G62" s="61">
        <v>2560.6</v>
      </c>
      <c r="H62" s="1">
        <f t="shared" si="2"/>
        <v>63.64</v>
      </c>
      <c r="I62" s="61">
        <v>2567.3000000000002</v>
      </c>
      <c r="J62" s="61">
        <f t="shared" si="16"/>
        <v>0</v>
      </c>
      <c r="K62" s="61">
        <v>2567.3000000000002</v>
      </c>
      <c r="L62" s="1">
        <f t="shared" si="0"/>
        <v>100.26</v>
      </c>
      <c r="M62" s="61">
        <v>2630</v>
      </c>
      <c r="N62" s="78">
        <f t="shared" si="17"/>
        <v>0</v>
      </c>
      <c r="O62" s="78">
        <v>2630</v>
      </c>
      <c r="P62" s="82">
        <f t="shared" si="1"/>
        <v>102.44</v>
      </c>
    </row>
    <row r="63" spans="1:16" ht="47.25" x14ac:dyDescent="0.25">
      <c r="A63" s="37" t="s">
        <v>128</v>
      </c>
      <c r="B63" s="38" t="s">
        <v>74</v>
      </c>
      <c r="C63" s="65">
        <v>6503.21</v>
      </c>
      <c r="D63" s="66">
        <v>6738.2</v>
      </c>
      <c r="E63" s="61">
        <v>7430.7</v>
      </c>
      <c r="F63" s="61">
        <f t="shared" si="6"/>
        <v>0</v>
      </c>
      <c r="G63" s="61">
        <v>7430.7</v>
      </c>
      <c r="H63" s="1">
        <f t="shared" si="2"/>
        <v>110.28</v>
      </c>
      <c r="I63" s="61">
        <v>4137.3999999999996</v>
      </c>
      <c r="J63" s="61">
        <f t="shared" si="16"/>
        <v>0</v>
      </c>
      <c r="K63" s="61">
        <v>4137.3999999999996</v>
      </c>
      <c r="L63" s="1">
        <f t="shared" si="0"/>
        <v>55.68</v>
      </c>
      <c r="M63" s="61">
        <v>4269.3</v>
      </c>
      <c r="N63" s="78">
        <f t="shared" si="17"/>
        <v>0</v>
      </c>
      <c r="O63" s="78">
        <v>4269.3</v>
      </c>
      <c r="P63" s="82">
        <f t="shared" si="1"/>
        <v>103.19</v>
      </c>
    </row>
    <row r="64" spans="1:16" x14ac:dyDescent="0.25">
      <c r="A64" s="35" t="s">
        <v>129</v>
      </c>
      <c r="B64" s="36" t="s">
        <v>75</v>
      </c>
      <c r="C64" s="63">
        <f>SUM(C65:C71)</f>
        <v>189555.36</v>
      </c>
      <c r="D64" s="63">
        <f>SUM(D65:D71)</f>
        <v>216016.8</v>
      </c>
      <c r="E64" s="63">
        <f>SUM(E65:E71)</f>
        <v>270972.59999999998</v>
      </c>
      <c r="F64" s="63">
        <f t="shared" ref="F64" si="18">SUM(F65:F71)</f>
        <v>1.3000000000174623</v>
      </c>
      <c r="G64" s="63">
        <f>SUM(G65:G71)</f>
        <v>270973.90000000002</v>
      </c>
      <c r="H64" s="23">
        <f t="shared" si="2"/>
        <v>125.44</v>
      </c>
      <c r="I64" s="63">
        <f>SUM(I65:I71)</f>
        <v>126829.9</v>
      </c>
      <c r="J64" s="63">
        <f t="shared" ref="J64:K64" si="19">SUM(J65:J71)</f>
        <v>11659.399999999998</v>
      </c>
      <c r="K64" s="63">
        <f t="shared" si="19"/>
        <v>138489.30000000002</v>
      </c>
      <c r="L64" s="23">
        <f t="shared" si="0"/>
        <v>51.11</v>
      </c>
      <c r="M64" s="63">
        <f>SUM(M65:M71)</f>
        <v>124021.2</v>
      </c>
      <c r="N64" s="63">
        <f t="shared" ref="N64:O64" si="20">SUM(N65:N71)</f>
        <v>-6351.2999999999938</v>
      </c>
      <c r="O64" s="63">
        <f t="shared" si="20"/>
        <v>117669.9</v>
      </c>
      <c r="P64" s="51">
        <f t="shared" si="1"/>
        <v>84.97</v>
      </c>
    </row>
    <row r="65" spans="1:16" x14ac:dyDescent="0.25">
      <c r="A65" s="37" t="s">
        <v>130</v>
      </c>
      <c r="B65" s="38" t="s">
        <v>76</v>
      </c>
      <c r="C65" s="65">
        <v>5220.78</v>
      </c>
      <c r="D65" s="66">
        <v>6387.4</v>
      </c>
      <c r="E65" s="61">
        <v>7191.4</v>
      </c>
      <c r="F65" s="61">
        <f t="shared" si="6"/>
        <v>0</v>
      </c>
      <c r="G65" s="61">
        <v>7191.4</v>
      </c>
      <c r="H65" s="1">
        <f t="shared" si="2"/>
        <v>112.59</v>
      </c>
      <c r="I65" s="61">
        <v>7191.4</v>
      </c>
      <c r="J65" s="61">
        <f t="shared" si="16"/>
        <v>0</v>
      </c>
      <c r="K65" s="61">
        <v>7191.4</v>
      </c>
      <c r="L65" s="1">
        <f t="shared" si="0"/>
        <v>100</v>
      </c>
      <c r="M65" s="61">
        <v>7191.4</v>
      </c>
      <c r="N65" s="78">
        <f t="shared" si="17"/>
        <v>0</v>
      </c>
      <c r="O65" s="78">
        <v>7191.4</v>
      </c>
      <c r="P65" s="82">
        <f t="shared" si="1"/>
        <v>100</v>
      </c>
    </row>
    <row r="66" spans="1:16" x14ac:dyDescent="0.25">
      <c r="A66" s="37" t="s">
        <v>131</v>
      </c>
      <c r="B66" s="38" t="s">
        <v>77</v>
      </c>
      <c r="C66" s="65">
        <v>680.59</v>
      </c>
      <c r="D66" s="66">
        <v>768.4</v>
      </c>
      <c r="E66" s="61">
        <v>293.2</v>
      </c>
      <c r="F66" s="61">
        <f t="shared" si="6"/>
        <v>0</v>
      </c>
      <c r="G66" s="61">
        <v>293.2</v>
      </c>
      <c r="H66" s="1">
        <f t="shared" si="2"/>
        <v>38.159999999999997</v>
      </c>
      <c r="I66" s="61">
        <v>249.5</v>
      </c>
      <c r="J66" s="61">
        <f t="shared" si="16"/>
        <v>0</v>
      </c>
      <c r="K66" s="61">
        <v>249.5</v>
      </c>
      <c r="L66" s="1">
        <f t="shared" si="0"/>
        <v>85.1</v>
      </c>
      <c r="M66" s="61">
        <v>249.5</v>
      </c>
      <c r="N66" s="78">
        <f t="shared" si="17"/>
        <v>0</v>
      </c>
      <c r="O66" s="78">
        <v>249.5</v>
      </c>
      <c r="P66" s="82">
        <f t="shared" si="1"/>
        <v>100</v>
      </c>
    </row>
    <row r="67" spans="1:16" hidden="1" x14ac:dyDescent="0.25">
      <c r="A67" s="37" t="s">
        <v>162</v>
      </c>
      <c r="B67" s="38" t="s">
        <v>163</v>
      </c>
      <c r="C67" s="65">
        <v>0</v>
      </c>
      <c r="D67" s="66">
        <v>0</v>
      </c>
      <c r="E67" s="61">
        <v>0</v>
      </c>
      <c r="F67" s="61">
        <f t="shared" si="6"/>
        <v>0</v>
      </c>
      <c r="G67" s="61"/>
      <c r="H67" s="1" t="e">
        <f t="shared" si="2"/>
        <v>#DIV/0!</v>
      </c>
      <c r="I67" s="61">
        <v>0</v>
      </c>
      <c r="J67" s="61">
        <f t="shared" si="16"/>
        <v>0</v>
      </c>
      <c r="K67" s="61"/>
      <c r="L67" s="1" t="e">
        <f t="shared" si="0"/>
        <v>#DIV/0!</v>
      </c>
      <c r="M67" s="61">
        <v>0</v>
      </c>
      <c r="N67" s="78">
        <f t="shared" si="17"/>
        <v>0</v>
      </c>
      <c r="O67" s="78"/>
      <c r="P67" s="82" t="e">
        <f t="shared" si="1"/>
        <v>#DIV/0!</v>
      </c>
    </row>
    <row r="68" spans="1:16" x14ac:dyDescent="0.25">
      <c r="A68" s="37" t="s">
        <v>132</v>
      </c>
      <c r="B68" s="38" t="s">
        <v>78</v>
      </c>
      <c r="C68" s="65">
        <v>39317.32</v>
      </c>
      <c r="D68" s="66">
        <v>41826.800000000003</v>
      </c>
      <c r="E68" s="61">
        <v>44000</v>
      </c>
      <c r="F68" s="61">
        <f t="shared" si="6"/>
        <v>0</v>
      </c>
      <c r="G68" s="61">
        <v>44000</v>
      </c>
      <c r="H68" s="1">
        <f t="shared" si="2"/>
        <v>105.2</v>
      </c>
      <c r="I68" s="61">
        <v>21000</v>
      </c>
      <c r="J68" s="61">
        <f t="shared" si="16"/>
        <v>0</v>
      </c>
      <c r="K68" s="61">
        <v>21000</v>
      </c>
      <c r="L68" s="1">
        <f t="shared" si="0"/>
        <v>47.73</v>
      </c>
      <c r="M68" s="61">
        <v>21000</v>
      </c>
      <c r="N68" s="78">
        <f t="shared" si="17"/>
        <v>0</v>
      </c>
      <c r="O68" s="78">
        <v>21000</v>
      </c>
      <c r="P68" s="82">
        <f t="shared" si="1"/>
        <v>100</v>
      </c>
    </row>
    <row r="69" spans="1:16" x14ac:dyDescent="0.25">
      <c r="A69" s="37" t="s">
        <v>133</v>
      </c>
      <c r="B69" s="38" t="s">
        <v>79</v>
      </c>
      <c r="C69" s="65">
        <v>127124.59</v>
      </c>
      <c r="D69" s="66">
        <v>149693.4</v>
      </c>
      <c r="E69" s="61">
        <v>201731.9</v>
      </c>
      <c r="F69" s="61">
        <f t="shared" si="6"/>
        <v>1.3000000000174623</v>
      </c>
      <c r="G69" s="61">
        <v>201733.2</v>
      </c>
      <c r="H69" s="1">
        <f t="shared" si="2"/>
        <v>134.76</v>
      </c>
      <c r="I69" s="61">
        <v>76732</v>
      </c>
      <c r="J69" s="61">
        <f t="shared" si="16"/>
        <v>-1377.8000000000029</v>
      </c>
      <c r="K69" s="61">
        <v>75354.2</v>
      </c>
      <c r="L69" s="1">
        <f t="shared" si="0"/>
        <v>37.35</v>
      </c>
      <c r="M69" s="61">
        <v>77122</v>
      </c>
      <c r="N69" s="78">
        <f t="shared" si="17"/>
        <v>-1322.8999999999942</v>
      </c>
      <c r="O69" s="78">
        <v>75799.100000000006</v>
      </c>
      <c r="P69" s="82">
        <f t="shared" si="1"/>
        <v>100.59</v>
      </c>
    </row>
    <row r="70" spans="1:16" x14ac:dyDescent="0.25">
      <c r="A70" s="37" t="s">
        <v>134</v>
      </c>
      <c r="B70" s="38" t="s">
        <v>80</v>
      </c>
      <c r="C70" s="65">
        <v>5007.18</v>
      </c>
      <c r="D70" s="66">
        <v>5190</v>
      </c>
      <c r="E70" s="61">
        <v>5384.3</v>
      </c>
      <c r="F70" s="61">
        <f t="shared" si="6"/>
        <v>0</v>
      </c>
      <c r="G70" s="61">
        <v>5384.3</v>
      </c>
      <c r="H70" s="1">
        <f t="shared" si="2"/>
        <v>103.74</v>
      </c>
      <c r="I70" s="61">
        <v>3384.3</v>
      </c>
      <c r="J70" s="61">
        <f t="shared" si="16"/>
        <v>0</v>
      </c>
      <c r="K70" s="61">
        <v>3384.3</v>
      </c>
      <c r="L70" s="1">
        <f t="shared" si="0"/>
        <v>62.85</v>
      </c>
      <c r="M70" s="61">
        <v>1000</v>
      </c>
      <c r="N70" s="78">
        <f t="shared" si="17"/>
        <v>0</v>
      </c>
      <c r="O70" s="78">
        <v>1000</v>
      </c>
      <c r="P70" s="82">
        <f t="shared" si="1"/>
        <v>29.55</v>
      </c>
    </row>
    <row r="71" spans="1:16" ht="31.5" x14ac:dyDescent="0.25">
      <c r="A71" s="37" t="s">
        <v>135</v>
      </c>
      <c r="B71" s="38" t="s">
        <v>81</v>
      </c>
      <c r="C71" s="65">
        <v>12204.9</v>
      </c>
      <c r="D71" s="66">
        <v>12150.8</v>
      </c>
      <c r="E71" s="61">
        <v>12371.8</v>
      </c>
      <c r="F71" s="61">
        <f t="shared" si="6"/>
        <v>0</v>
      </c>
      <c r="G71" s="61">
        <v>12371.8</v>
      </c>
      <c r="H71" s="1">
        <f t="shared" si="2"/>
        <v>101.82</v>
      </c>
      <c r="I71" s="61">
        <v>18272.7</v>
      </c>
      <c r="J71" s="61">
        <f t="shared" si="16"/>
        <v>13037.2</v>
      </c>
      <c r="K71" s="61">
        <v>31309.9</v>
      </c>
      <c r="L71" s="1">
        <f t="shared" si="0"/>
        <v>253.07</v>
      </c>
      <c r="M71" s="61">
        <v>17458.3</v>
      </c>
      <c r="N71" s="78">
        <f t="shared" si="17"/>
        <v>-5028.3999999999996</v>
      </c>
      <c r="O71" s="78">
        <v>12429.9</v>
      </c>
      <c r="P71" s="82">
        <f t="shared" si="1"/>
        <v>39.700000000000003</v>
      </c>
    </row>
    <row r="72" spans="1:16" x14ac:dyDescent="0.25">
      <c r="A72" s="35" t="s">
        <v>136</v>
      </c>
      <c r="B72" s="36" t="s">
        <v>82</v>
      </c>
      <c r="C72" s="63">
        <f t="shared" ref="C72" si="21">SUM(C73:C76)</f>
        <v>294927.23</v>
      </c>
      <c r="D72" s="63">
        <f>SUM(D73:D76)</f>
        <v>364843.19999999995</v>
      </c>
      <c r="E72" s="63">
        <f>SUM(E73:E76)</f>
        <v>472070.7</v>
      </c>
      <c r="F72" s="63">
        <f t="shared" ref="F72:G72" si="22">SUM(F73:F76)</f>
        <v>-9397.8000000000047</v>
      </c>
      <c r="G72" s="63">
        <f t="shared" si="22"/>
        <v>462672.9</v>
      </c>
      <c r="H72" s="23">
        <f t="shared" si="2"/>
        <v>126.81</v>
      </c>
      <c r="I72" s="63">
        <f>SUM(I73:I76)</f>
        <v>353167.6</v>
      </c>
      <c r="J72" s="63">
        <f t="shared" ref="J72:K72" si="23">SUM(J73:J76)</f>
        <v>13405.900000000009</v>
      </c>
      <c r="K72" s="63">
        <f t="shared" si="23"/>
        <v>366573.5</v>
      </c>
      <c r="L72" s="23">
        <f t="shared" si="0"/>
        <v>79.23</v>
      </c>
      <c r="M72" s="63">
        <f>SUM(M73:M76)</f>
        <v>363401.89999999997</v>
      </c>
      <c r="N72" s="63">
        <f t="shared" ref="N72:O72" si="24">SUM(N73:N76)</f>
        <v>12494.400000000001</v>
      </c>
      <c r="O72" s="63">
        <f t="shared" si="24"/>
        <v>375896.30000000005</v>
      </c>
      <c r="P72" s="51">
        <f t="shared" si="1"/>
        <v>102.54</v>
      </c>
    </row>
    <row r="73" spans="1:16" x14ac:dyDescent="0.25">
      <c r="A73" s="37" t="s">
        <v>137</v>
      </c>
      <c r="B73" s="38" t="s">
        <v>83</v>
      </c>
      <c r="C73" s="65">
        <v>26029.34</v>
      </c>
      <c r="D73" s="66">
        <v>30479.4</v>
      </c>
      <c r="E73" s="61">
        <v>6029.8</v>
      </c>
      <c r="F73" s="61">
        <f t="shared" si="6"/>
        <v>5.3999999999996362</v>
      </c>
      <c r="G73" s="61">
        <v>6035.2</v>
      </c>
      <c r="H73" s="1">
        <f t="shared" si="2"/>
        <v>19.8</v>
      </c>
      <c r="I73" s="61">
        <v>1500</v>
      </c>
      <c r="J73" s="61">
        <f t="shared" si="16"/>
        <v>0</v>
      </c>
      <c r="K73" s="61">
        <v>1500</v>
      </c>
      <c r="L73" s="1">
        <f t="shared" ref="L73:L116" si="25">ROUND(K73/G73*100,2)</f>
        <v>24.85</v>
      </c>
      <c r="M73" s="61">
        <v>5500</v>
      </c>
      <c r="N73" s="78">
        <f t="shared" si="17"/>
        <v>0</v>
      </c>
      <c r="O73" s="78">
        <v>5500</v>
      </c>
      <c r="P73" s="82">
        <f>ROUND(O73/K73*100,2)</f>
        <v>366.67</v>
      </c>
    </row>
    <row r="74" spans="1:16" x14ac:dyDescent="0.25">
      <c r="A74" s="37" t="s">
        <v>138</v>
      </c>
      <c r="B74" s="38" t="s">
        <v>84</v>
      </c>
      <c r="C74" s="65">
        <v>23806.98</v>
      </c>
      <c r="D74" s="66">
        <v>139784</v>
      </c>
      <c r="E74" s="61">
        <v>285611.7</v>
      </c>
      <c r="F74" s="61">
        <f>G74-E74</f>
        <v>-16028</v>
      </c>
      <c r="G74" s="61">
        <v>269583.7</v>
      </c>
      <c r="H74" s="1">
        <f t="shared" si="2"/>
        <v>192.86</v>
      </c>
      <c r="I74" s="61">
        <v>255292.3</v>
      </c>
      <c r="J74" s="61">
        <f t="shared" si="16"/>
        <v>-413.29999999998836</v>
      </c>
      <c r="K74" s="61">
        <v>254879</v>
      </c>
      <c r="L74" s="1">
        <f t="shared" si="25"/>
        <v>94.55</v>
      </c>
      <c r="M74" s="61">
        <v>255426.6</v>
      </c>
      <c r="N74" s="78">
        <f t="shared" si="17"/>
        <v>-815.89999999999418</v>
      </c>
      <c r="O74" s="78">
        <v>254610.7</v>
      </c>
      <c r="P74" s="82">
        <f t="shared" ref="P74:P116" si="26">ROUND(O74/K74*100,2)</f>
        <v>99.89</v>
      </c>
    </row>
    <row r="75" spans="1:16" x14ac:dyDescent="0.25">
      <c r="A75" s="37" t="s">
        <v>139</v>
      </c>
      <c r="B75" s="38" t="s">
        <v>85</v>
      </c>
      <c r="C75" s="65">
        <v>183891.53</v>
      </c>
      <c r="D75" s="66">
        <v>132707.70000000001</v>
      </c>
      <c r="E75" s="61">
        <v>119380.9</v>
      </c>
      <c r="F75" s="61">
        <f t="shared" si="6"/>
        <v>5022</v>
      </c>
      <c r="G75" s="61">
        <v>124402.9</v>
      </c>
      <c r="H75" s="1">
        <f t="shared" si="2"/>
        <v>93.74</v>
      </c>
      <c r="I75" s="61">
        <v>35454</v>
      </c>
      <c r="J75" s="61">
        <f t="shared" si="16"/>
        <v>13777.900000000001</v>
      </c>
      <c r="K75" s="61">
        <v>49231.9</v>
      </c>
      <c r="L75" s="1">
        <f t="shared" si="25"/>
        <v>39.57</v>
      </c>
      <c r="M75" s="61">
        <v>41354</v>
      </c>
      <c r="N75" s="78">
        <f t="shared" si="17"/>
        <v>13228.699999999997</v>
      </c>
      <c r="O75" s="78">
        <v>54582.7</v>
      </c>
      <c r="P75" s="82">
        <f t="shared" si="26"/>
        <v>110.87</v>
      </c>
    </row>
    <row r="76" spans="1:16" ht="31.5" x14ac:dyDescent="0.25">
      <c r="A76" s="37" t="s">
        <v>140</v>
      </c>
      <c r="B76" s="38" t="s">
        <v>86</v>
      </c>
      <c r="C76" s="65">
        <v>61199.38</v>
      </c>
      <c r="D76" s="66">
        <v>61872.1</v>
      </c>
      <c r="E76" s="61">
        <v>61048.3</v>
      </c>
      <c r="F76" s="61">
        <f>G76-E76</f>
        <v>1602.7999999999956</v>
      </c>
      <c r="G76" s="61">
        <v>62651.1</v>
      </c>
      <c r="H76" s="1">
        <f t="shared" ref="H76:H116" si="27">ROUND(G76/D76*100,2)</f>
        <v>101.26</v>
      </c>
      <c r="I76" s="61">
        <v>60921.3</v>
      </c>
      <c r="J76" s="61">
        <f t="shared" si="16"/>
        <v>41.299999999995634</v>
      </c>
      <c r="K76" s="61">
        <v>60962.6</v>
      </c>
      <c r="L76" s="1">
        <f t="shared" si="25"/>
        <v>97.3</v>
      </c>
      <c r="M76" s="61">
        <v>61121.3</v>
      </c>
      <c r="N76" s="78">
        <f t="shared" si="17"/>
        <v>81.599999999998545</v>
      </c>
      <c r="O76" s="78">
        <v>61202.9</v>
      </c>
      <c r="P76" s="82">
        <f t="shared" si="26"/>
        <v>100.39</v>
      </c>
    </row>
    <row r="77" spans="1:16" x14ac:dyDescent="0.25">
      <c r="A77" s="35" t="s">
        <v>141</v>
      </c>
      <c r="B77" s="36" t="s">
        <v>87</v>
      </c>
      <c r="C77" s="63">
        <f>C79</f>
        <v>1530.84</v>
      </c>
      <c r="D77" s="63">
        <f>D79</f>
        <v>1301.7</v>
      </c>
      <c r="E77" s="63">
        <f>E79</f>
        <v>1660</v>
      </c>
      <c r="F77" s="63">
        <f t="shared" ref="F77:G77" si="28">F79</f>
        <v>0</v>
      </c>
      <c r="G77" s="63">
        <f t="shared" si="28"/>
        <v>1660</v>
      </c>
      <c r="H77" s="23">
        <f t="shared" si="27"/>
        <v>127.53</v>
      </c>
      <c r="I77" s="63">
        <f>I79</f>
        <v>1153.5999999999999</v>
      </c>
      <c r="J77" s="63">
        <f t="shared" ref="J77:K77" si="29">J79</f>
        <v>0</v>
      </c>
      <c r="K77" s="63">
        <f t="shared" si="29"/>
        <v>1153.5999999999999</v>
      </c>
      <c r="L77" s="23">
        <f t="shared" si="25"/>
        <v>69.489999999999995</v>
      </c>
      <c r="M77" s="63">
        <f>M79</f>
        <v>1153.5999999999999</v>
      </c>
      <c r="N77" s="63">
        <f t="shared" ref="N77:O77" si="30">N79</f>
        <v>0</v>
      </c>
      <c r="O77" s="63">
        <f t="shared" si="30"/>
        <v>1153.5999999999999</v>
      </c>
      <c r="P77" s="51">
        <f t="shared" si="26"/>
        <v>100</v>
      </c>
    </row>
    <row r="78" spans="1:16" hidden="1" x14ac:dyDescent="0.25">
      <c r="A78" s="37" t="s">
        <v>159</v>
      </c>
      <c r="B78" s="38" t="s">
        <v>160</v>
      </c>
      <c r="C78" s="67">
        <v>0</v>
      </c>
      <c r="D78" s="67">
        <v>0</v>
      </c>
      <c r="E78" s="61" t="e">
        <f>#REF!+#REF!</f>
        <v>#REF!</v>
      </c>
      <c r="F78" s="61"/>
      <c r="G78" s="61"/>
      <c r="H78" s="23" t="e">
        <f t="shared" si="27"/>
        <v>#DIV/0!</v>
      </c>
      <c r="I78" s="61" t="e">
        <f>#REF!+#REF!</f>
        <v>#REF!</v>
      </c>
      <c r="J78" s="61"/>
      <c r="K78" s="61"/>
      <c r="L78" s="23" t="e">
        <f t="shared" si="25"/>
        <v>#DIV/0!</v>
      </c>
      <c r="M78" s="61" t="e">
        <f>#REF!+#REF!</f>
        <v>#REF!</v>
      </c>
      <c r="N78" s="78"/>
      <c r="O78" s="78"/>
      <c r="P78" s="51" t="e">
        <f t="shared" si="26"/>
        <v>#DIV/0!</v>
      </c>
    </row>
    <row r="79" spans="1:16" ht="31.5" x14ac:dyDescent="0.25">
      <c r="A79" s="37" t="s">
        <v>142</v>
      </c>
      <c r="B79" s="38" t="s">
        <v>88</v>
      </c>
      <c r="C79" s="65">
        <v>1530.84</v>
      </c>
      <c r="D79" s="66">
        <v>1301.7</v>
      </c>
      <c r="E79" s="61">
        <v>1660</v>
      </c>
      <c r="F79" s="61">
        <f t="shared" ref="F79:F88" si="31">G79-E79</f>
        <v>0</v>
      </c>
      <c r="G79" s="61">
        <v>1660</v>
      </c>
      <c r="H79" s="1">
        <f t="shared" si="27"/>
        <v>127.53</v>
      </c>
      <c r="I79" s="61">
        <v>1153.5999999999999</v>
      </c>
      <c r="J79" s="61">
        <f t="shared" ref="J79:J88" si="32">K79-I79</f>
        <v>0</v>
      </c>
      <c r="K79" s="61">
        <v>1153.5999999999999</v>
      </c>
      <c r="L79" s="1">
        <f t="shared" si="25"/>
        <v>69.489999999999995</v>
      </c>
      <c r="M79" s="61">
        <v>1153.5999999999999</v>
      </c>
      <c r="N79" s="78">
        <f t="shared" ref="N79:N88" si="33">O79-M79</f>
        <v>0</v>
      </c>
      <c r="O79" s="78">
        <v>1153.5999999999999</v>
      </c>
      <c r="P79" s="82">
        <f t="shared" si="26"/>
        <v>100</v>
      </c>
    </row>
    <row r="80" spans="1:16" x14ac:dyDescent="0.25">
      <c r="A80" s="35" t="s">
        <v>143</v>
      </c>
      <c r="B80" s="36" t="s">
        <v>89</v>
      </c>
      <c r="C80" s="63">
        <f>SUM(C81:C85)</f>
        <v>1956550.12</v>
      </c>
      <c r="D80" s="63">
        <f>SUM(D81:D85)</f>
        <v>2016995.3</v>
      </c>
      <c r="E80" s="63">
        <f>SUM(E81:E85)</f>
        <v>2202703.2000000002</v>
      </c>
      <c r="F80" s="63">
        <f t="shared" ref="F80:G80" si="34">SUM(F81:F85)</f>
        <v>85621.09999999986</v>
      </c>
      <c r="G80" s="63">
        <f t="shared" si="34"/>
        <v>2288324.2999999998</v>
      </c>
      <c r="H80" s="23">
        <f t="shared" si="27"/>
        <v>113.45</v>
      </c>
      <c r="I80" s="63">
        <f>SUM(I81:I85)</f>
        <v>2149892.5999999996</v>
      </c>
      <c r="J80" s="63">
        <f t="shared" ref="J80:K80" si="35">SUM(J81:J85)</f>
        <v>84309.800000000047</v>
      </c>
      <c r="K80" s="63">
        <f t="shared" si="35"/>
        <v>2234202.4</v>
      </c>
      <c r="L80" s="23">
        <f t="shared" si="25"/>
        <v>97.63</v>
      </c>
      <c r="M80" s="63">
        <f>SUM(M81:M85)</f>
        <v>2166720.4000000004</v>
      </c>
      <c r="N80" s="63">
        <f t="shared" ref="N80:O80" si="36">SUM(N81:N85)</f>
        <v>81439.899999999907</v>
      </c>
      <c r="O80" s="63">
        <f t="shared" si="36"/>
        <v>2248160.2999999998</v>
      </c>
      <c r="P80" s="51">
        <f t="shared" si="26"/>
        <v>100.62</v>
      </c>
    </row>
    <row r="81" spans="1:16" x14ac:dyDescent="0.25">
      <c r="A81" s="37" t="s">
        <v>144</v>
      </c>
      <c r="B81" s="38" t="s">
        <v>90</v>
      </c>
      <c r="C81" s="65">
        <v>668632.39</v>
      </c>
      <c r="D81" s="69">
        <v>689554.2</v>
      </c>
      <c r="E81" s="61">
        <v>705394.7</v>
      </c>
      <c r="F81" s="61">
        <f t="shared" si="31"/>
        <v>0</v>
      </c>
      <c r="G81" s="61">
        <v>705394.7</v>
      </c>
      <c r="H81" s="1">
        <f t="shared" si="27"/>
        <v>102.3</v>
      </c>
      <c r="I81" s="61">
        <v>694228.9</v>
      </c>
      <c r="J81" s="61">
        <f t="shared" si="32"/>
        <v>0</v>
      </c>
      <c r="K81" s="61">
        <v>694228.9</v>
      </c>
      <c r="L81" s="1">
        <f t="shared" si="25"/>
        <v>98.42</v>
      </c>
      <c r="M81" s="61">
        <v>699961.1</v>
      </c>
      <c r="N81" s="78">
        <f t="shared" si="33"/>
        <v>0</v>
      </c>
      <c r="O81" s="78">
        <v>699961.1</v>
      </c>
      <c r="P81" s="82">
        <f t="shared" si="26"/>
        <v>100.83</v>
      </c>
    </row>
    <row r="82" spans="1:16" x14ac:dyDescent="0.25">
      <c r="A82" s="37" t="s">
        <v>145</v>
      </c>
      <c r="B82" s="38" t="s">
        <v>91</v>
      </c>
      <c r="C82" s="65">
        <v>1021576.33</v>
      </c>
      <c r="D82" s="69">
        <v>1048222.8</v>
      </c>
      <c r="E82" s="61">
        <v>1145496.6000000001</v>
      </c>
      <c r="F82" s="61">
        <f t="shared" si="31"/>
        <v>85621.09999999986</v>
      </c>
      <c r="G82" s="61">
        <v>1231117.7</v>
      </c>
      <c r="H82" s="1">
        <f t="shared" si="27"/>
        <v>117.45</v>
      </c>
      <c r="I82" s="61">
        <v>1125133</v>
      </c>
      <c r="J82" s="61">
        <f t="shared" si="32"/>
        <v>84309.800000000047</v>
      </c>
      <c r="K82" s="61">
        <v>1209442.8</v>
      </c>
      <c r="L82" s="1">
        <f t="shared" si="25"/>
        <v>98.24</v>
      </c>
      <c r="M82" s="61">
        <v>1132651.1000000001</v>
      </c>
      <c r="N82" s="78">
        <f t="shared" si="33"/>
        <v>81439.899999999907</v>
      </c>
      <c r="O82" s="78">
        <v>1214091</v>
      </c>
      <c r="P82" s="82">
        <f t="shared" si="26"/>
        <v>100.38</v>
      </c>
    </row>
    <row r="83" spans="1:16" x14ac:dyDescent="0.25">
      <c r="A83" s="37" t="s">
        <v>146</v>
      </c>
      <c r="B83" s="38" t="s">
        <v>92</v>
      </c>
      <c r="C83" s="67">
        <v>164155.76999999999</v>
      </c>
      <c r="D83" s="69">
        <v>168030.2</v>
      </c>
      <c r="E83" s="61">
        <v>209818.1</v>
      </c>
      <c r="F83" s="61">
        <f t="shared" si="31"/>
        <v>0</v>
      </c>
      <c r="G83" s="61">
        <v>209818.1</v>
      </c>
      <c r="H83" s="1">
        <f t="shared" si="27"/>
        <v>124.87</v>
      </c>
      <c r="I83" s="61">
        <v>203618.4</v>
      </c>
      <c r="J83" s="61">
        <f t="shared" si="32"/>
        <v>0</v>
      </c>
      <c r="K83" s="61">
        <v>203618.4</v>
      </c>
      <c r="L83" s="1">
        <f t="shared" si="25"/>
        <v>97.05</v>
      </c>
      <c r="M83" s="61">
        <v>205859.4</v>
      </c>
      <c r="N83" s="78">
        <f t="shared" si="33"/>
        <v>0</v>
      </c>
      <c r="O83" s="78">
        <v>205859.4</v>
      </c>
      <c r="P83" s="82">
        <f t="shared" si="26"/>
        <v>101.1</v>
      </c>
    </row>
    <row r="84" spans="1:16" x14ac:dyDescent="0.25">
      <c r="A84" s="37" t="s">
        <v>147</v>
      </c>
      <c r="B84" s="38" t="s">
        <v>154</v>
      </c>
      <c r="C84" s="65">
        <v>21544.84</v>
      </c>
      <c r="D84" s="69">
        <v>23469.1</v>
      </c>
      <c r="E84" s="61">
        <v>30884.799999999999</v>
      </c>
      <c r="F84" s="61">
        <f t="shared" si="31"/>
        <v>0</v>
      </c>
      <c r="G84" s="61">
        <v>30884.799999999999</v>
      </c>
      <c r="H84" s="1">
        <f t="shared" si="27"/>
        <v>131.6</v>
      </c>
      <c r="I84" s="61">
        <v>28033.3</v>
      </c>
      <c r="J84" s="61">
        <f t="shared" si="32"/>
        <v>0</v>
      </c>
      <c r="K84" s="61">
        <v>28033.3</v>
      </c>
      <c r="L84" s="1">
        <f t="shared" si="25"/>
        <v>90.77</v>
      </c>
      <c r="M84" s="61">
        <v>29369.8</v>
      </c>
      <c r="N84" s="78">
        <f t="shared" si="33"/>
        <v>0</v>
      </c>
      <c r="O84" s="78">
        <v>29369.8</v>
      </c>
      <c r="P84" s="82">
        <f t="shared" si="26"/>
        <v>104.77</v>
      </c>
    </row>
    <row r="85" spans="1:16" x14ac:dyDescent="0.25">
      <c r="A85" s="37" t="s">
        <v>148</v>
      </c>
      <c r="B85" s="38" t="s">
        <v>93</v>
      </c>
      <c r="C85" s="65">
        <v>80640.789999999994</v>
      </c>
      <c r="D85" s="69">
        <v>87719</v>
      </c>
      <c r="E85" s="61">
        <v>111109</v>
      </c>
      <c r="F85" s="61">
        <f t="shared" si="31"/>
        <v>0</v>
      </c>
      <c r="G85" s="61">
        <v>111109</v>
      </c>
      <c r="H85" s="1">
        <f t="shared" si="27"/>
        <v>126.66</v>
      </c>
      <c r="I85" s="61">
        <v>98879</v>
      </c>
      <c r="J85" s="61">
        <f t="shared" si="32"/>
        <v>0</v>
      </c>
      <c r="K85" s="61">
        <v>98879</v>
      </c>
      <c r="L85" s="1">
        <f t="shared" si="25"/>
        <v>88.99</v>
      </c>
      <c r="M85" s="61">
        <v>98879</v>
      </c>
      <c r="N85" s="78">
        <f t="shared" si="33"/>
        <v>0</v>
      </c>
      <c r="O85" s="78">
        <v>98879</v>
      </c>
      <c r="P85" s="82">
        <f t="shared" si="26"/>
        <v>100</v>
      </c>
    </row>
    <row r="86" spans="1:16" x14ac:dyDescent="0.25">
      <c r="A86" s="35" t="s">
        <v>149</v>
      </c>
      <c r="B86" s="36" t="s">
        <v>94</v>
      </c>
      <c r="C86" s="63">
        <f>SUM(C87:C88)</f>
        <v>175878.77000000002</v>
      </c>
      <c r="D86" s="63">
        <f>SUM(D87:D88)</f>
        <v>181166.9</v>
      </c>
      <c r="E86" s="63">
        <f>SUM(E87:E88)</f>
        <v>208714</v>
      </c>
      <c r="F86" s="63">
        <f t="shared" ref="F86:G86" si="37">SUM(F87:F88)</f>
        <v>70.600000000005821</v>
      </c>
      <c r="G86" s="63">
        <f t="shared" si="37"/>
        <v>208784.6</v>
      </c>
      <c r="H86" s="23">
        <f t="shared" si="27"/>
        <v>115.24</v>
      </c>
      <c r="I86" s="63">
        <f>SUM(I87:I88)</f>
        <v>199567.30000000002</v>
      </c>
      <c r="J86" s="63">
        <f t="shared" ref="J86:K86" si="38">SUM(J87:J88)</f>
        <v>64.100000000005821</v>
      </c>
      <c r="K86" s="63">
        <f t="shared" si="38"/>
        <v>199631.40000000002</v>
      </c>
      <c r="L86" s="23">
        <f t="shared" si="25"/>
        <v>95.62</v>
      </c>
      <c r="M86" s="63">
        <f>SUM(M87:M88)</f>
        <v>201930.1</v>
      </c>
      <c r="N86" s="63">
        <f t="shared" ref="N86:O86" si="39">SUM(N87:N88)</f>
        <v>40.099999999976717</v>
      </c>
      <c r="O86" s="63">
        <f t="shared" si="39"/>
        <v>201970.19999999998</v>
      </c>
      <c r="P86" s="51">
        <f t="shared" si="26"/>
        <v>101.17</v>
      </c>
    </row>
    <row r="87" spans="1:16" x14ac:dyDescent="0.25">
      <c r="A87" s="37" t="s">
        <v>150</v>
      </c>
      <c r="B87" s="38" t="s">
        <v>95</v>
      </c>
      <c r="C87" s="65">
        <v>151069.94</v>
      </c>
      <c r="D87" s="69">
        <v>155973.6</v>
      </c>
      <c r="E87" s="61">
        <v>178729</v>
      </c>
      <c r="F87" s="61">
        <f t="shared" si="31"/>
        <v>70.600000000005821</v>
      </c>
      <c r="G87" s="61">
        <v>178799.6</v>
      </c>
      <c r="H87" s="1">
        <f t="shared" si="27"/>
        <v>114.63</v>
      </c>
      <c r="I87" s="61">
        <v>168838.1</v>
      </c>
      <c r="J87" s="61">
        <f t="shared" si="32"/>
        <v>64.100000000005821</v>
      </c>
      <c r="K87" s="61">
        <v>168902.2</v>
      </c>
      <c r="L87" s="1">
        <f t="shared" si="25"/>
        <v>94.46</v>
      </c>
      <c r="M87" s="61">
        <v>171167.7</v>
      </c>
      <c r="N87" s="78">
        <f t="shared" si="33"/>
        <v>40.099999999976717</v>
      </c>
      <c r="O87" s="78">
        <v>171207.8</v>
      </c>
      <c r="P87" s="82">
        <f t="shared" si="26"/>
        <v>101.37</v>
      </c>
    </row>
    <row r="88" spans="1:16" ht="31.5" x14ac:dyDescent="0.25">
      <c r="A88" s="37" t="s">
        <v>151</v>
      </c>
      <c r="B88" s="38" t="s">
        <v>96</v>
      </c>
      <c r="C88" s="65">
        <v>24808.83</v>
      </c>
      <c r="D88" s="69">
        <v>25193.3</v>
      </c>
      <c r="E88" s="61">
        <v>29985</v>
      </c>
      <c r="F88" s="61">
        <f t="shared" si="31"/>
        <v>0</v>
      </c>
      <c r="G88" s="61">
        <v>29985</v>
      </c>
      <c r="H88" s="1">
        <f t="shared" si="27"/>
        <v>119.02</v>
      </c>
      <c r="I88" s="61">
        <v>30729.200000000001</v>
      </c>
      <c r="J88" s="61">
        <f t="shared" si="32"/>
        <v>0</v>
      </c>
      <c r="K88" s="61">
        <v>30729.200000000001</v>
      </c>
      <c r="L88" s="1">
        <f t="shared" si="25"/>
        <v>102.48</v>
      </c>
      <c r="M88" s="61">
        <v>30762.400000000001</v>
      </c>
      <c r="N88" s="78">
        <f t="shared" si="33"/>
        <v>0</v>
      </c>
      <c r="O88" s="78">
        <v>30762.400000000001</v>
      </c>
      <c r="P88" s="82">
        <f t="shared" si="26"/>
        <v>100.11</v>
      </c>
    </row>
    <row r="89" spans="1:16" x14ac:dyDescent="0.25">
      <c r="A89" s="35" t="s">
        <v>152</v>
      </c>
      <c r="B89" s="36" t="s">
        <v>97</v>
      </c>
      <c r="C89" s="63">
        <f>C91+C90</f>
        <v>302.5</v>
      </c>
      <c r="D89" s="63">
        <f>D91+D90</f>
        <v>336.5</v>
      </c>
      <c r="E89" s="63">
        <f>E91+E90</f>
        <v>336.5</v>
      </c>
      <c r="F89" s="63">
        <f t="shared" ref="F89:G89" si="40">F91+F90</f>
        <v>0</v>
      </c>
      <c r="G89" s="63">
        <f t="shared" si="40"/>
        <v>336.5</v>
      </c>
      <c r="H89" s="23">
        <f t="shared" si="27"/>
        <v>100</v>
      </c>
      <c r="I89" s="63">
        <f>I91+I90</f>
        <v>336.5</v>
      </c>
      <c r="J89" s="63">
        <f t="shared" ref="J89:K89" si="41">J91+J90</f>
        <v>0</v>
      </c>
      <c r="K89" s="63">
        <f t="shared" si="41"/>
        <v>336.5</v>
      </c>
      <c r="L89" s="23">
        <f t="shared" si="25"/>
        <v>100</v>
      </c>
      <c r="M89" s="63">
        <f>M91+M90</f>
        <v>336.5</v>
      </c>
      <c r="N89" s="63">
        <f t="shared" ref="N89:O89" si="42">N91+N90</f>
        <v>0</v>
      </c>
      <c r="O89" s="63">
        <f t="shared" si="42"/>
        <v>336.5</v>
      </c>
      <c r="P89" s="51">
        <f t="shared" si="26"/>
        <v>100</v>
      </c>
    </row>
    <row r="90" spans="1:16" hidden="1" x14ac:dyDescent="0.25">
      <c r="A90" s="37" t="s">
        <v>177</v>
      </c>
      <c r="B90" s="38" t="s">
        <v>178</v>
      </c>
      <c r="C90" s="67">
        <v>0</v>
      </c>
      <c r="D90" s="67">
        <v>0</v>
      </c>
      <c r="E90" s="61">
        <v>0</v>
      </c>
      <c r="F90" s="61"/>
      <c r="G90" s="61"/>
      <c r="H90" s="23" t="e">
        <f t="shared" si="27"/>
        <v>#DIV/0!</v>
      </c>
      <c r="I90" s="61">
        <v>0</v>
      </c>
      <c r="J90" s="61"/>
      <c r="K90" s="61"/>
      <c r="L90" s="23" t="e">
        <f t="shared" si="25"/>
        <v>#DIV/0!</v>
      </c>
      <c r="M90" s="61">
        <v>0</v>
      </c>
      <c r="N90" s="78"/>
      <c r="O90" s="78"/>
      <c r="P90" s="51" t="e">
        <f t="shared" si="26"/>
        <v>#DIV/0!</v>
      </c>
    </row>
    <row r="91" spans="1:16" x14ac:dyDescent="0.25">
      <c r="A91" s="37" t="s">
        <v>153</v>
      </c>
      <c r="B91" s="38" t="s">
        <v>98</v>
      </c>
      <c r="C91" s="67">
        <v>302.5</v>
      </c>
      <c r="D91" s="69">
        <v>336.5</v>
      </c>
      <c r="E91" s="61">
        <v>336.5</v>
      </c>
      <c r="F91" s="61">
        <f t="shared" ref="F91:F100" si="43">G91-E91</f>
        <v>0</v>
      </c>
      <c r="G91" s="61">
        <v>336.5</v>
      </c>
      <c r="H91" s="1">
        <f t="shared" si="27"/>
        <v>100</v>
      </c>
      <c r="I91" s="61">
        <v>336.5</v>
      </c>
      <c r="J91" s="61">
        <f t="shared" ref="J91:J100" si="44">K91-I91</f>
        <v>0</v>
      </c>
      <c r="K91" s="61">
        <v>336.5</v>
      </c>
      <c r="L91" s="1">
        <f t="shared" si="25"/>
        <v>100</v>
      </c>
      <c r="M91" s="61">
        <v>336.5</v>
      </c>
      <c r="N91" s="78">
        <f t="shared" ref="N91:N100" si="45">O91-M91</f>
        <v>0</v>
      </c>
      <c r="O91" s="78">
        <v>336.5</v>
      </c>
      <c r="P91" s="82">
        <f t="shared" si="26"/>
        <v>100</v>
      </c>
    </row>
    <row r="92" spans="1:16" x14ac:dyDescent="0.25">
      <c r="A92" s="35">
        <v>1000</v>
      </c>
      <c r="B92" s="36" t="s">
        <v>99</v>
      </c>
      <c r="C92" s="63">
        <f>SUM(C93:C96)</f>
        <v>46887.310000000005</v>
      </c>
      <c r="D92" s="63">
        <f>SUM(D93:D96)</f>
        <v>49821.5</v>
      </c>
      <c r="E92" s="63">
        <f>SUM(E93:E96)</f>
        <v>82297.299999999988</v>
      </c>
      <c r="F92" s="63">
        <f t="shared" ref="F92:G92" si="46">SUM(F93:F96)</f>
        <v>286.5</v>
      </c>
      <c r="G92" s="63">
        <f t="shared" si="46"/>
        <v>82583.799999999988</v>
      </c>
      <c r="H92" s="23">
        <f t="shared" si="27"/>
        <v>165.76</v>
      </c>
      <c r="I92" s="63">
        <f>SUM(I93:I96)</f>
        <v>65950</v>
      </c>
      <c r="J92" s="63">
        <f t="shared" ref="J92:K92" si="47">SUM(J93:J96)</f>
        <v>255.09999999999854</v>
      </c>
      <c r="K92" s="63">
        <f t="shared" si="47"/>
        <v>66205.100000000006</v>
      </c>
      <c r="L92" s="23">
        <f t="shared" si="25"/>
        <v>80.17</v>
      </c>
      <c r="M92" s="63">
        <f>SUM(M93:M96)</f>
        <v>72032</v>
      </c>
      <c r="N92" s="63">
        <f t="shared" ref="N92:O92" si="48">SUM(N93:N96)</f>
        <v>231.40000000000146</v>
      </c>
      <c r="O92" s="63">
        <f t="shared" si="48"/>
        <v>72263.399999999994</v>
      </c>
      <c r="P92" s="51">
        <f t="shared" si="26"/>
        <v>109.15</v>
      </c>
    </row>
    <row r="93" spans="1:16" x14ac:dyDescent="0.25">
      <c r="A93" s="37">
        <v>1001</v>
      </c>
      <c r="B93" s="38" t="s">
        <v>100</v>
      </c>
      <c r="C93" s="65">
        <v>9022.19</v>
      </c>
      <c r="D93" s="67">
        <v>10373</v>
      </c>
      <c r="E93" s="61">
        <v>10849</v>
      </c>
      <c r="F93" s="61">
        <f t="shared" si="43"/>
        <v>0</v>
      </c>
      <c r="G93" s="61">
        <v>10849</v>
      </c>
      <c r="H93" s="1">
        <f t="shared" si="27"/>
        <v>104.59</v>
      </c>
      <c r="I93" s="61">
        <v>4000</v>
      </c>
      <c r="J93" s="61">
        <f t="shared" si="44"/>
        <v>0</v>
      </c>
      <c r="K93" s="61">
        <v>4000</v>
      </c>
      <c r="L93" s="1">
        <f t="shared" si="25"/>
        <v>36.869999999999997</v>
      </c>
      <c r="M93" s="61">
        <v>10849</v>
      </c>
      <c r="N93" s="78">
        <f t="shared" si="45"/>
        <v>0</v>
      </c>
      <c r="O93" s="78">
        <v>10849</v>
      </c>
      <c r="P93" s="82">
        <f t="shared" si="26"/>
        <v>271.23</v>
      </c>
    </row>
    <row r="94" spans="1:16" x14ac:dyDescent="0.25">
      <c r="A94" s="37">
        <v>1003</v>
      </c>
      <c r="B94" s="38" t="s">
        <v>101</v>
      </c>
      <c r="C94" s="65">
        <v>0</v>
      </c>
      <c r="D94" s="69">
        <v>2046.6</v>
      </c>
      <c r="E94" s="61">
        <v>35333.599999999999</v>
      </c>
      <c r="F94" s="61">
        <f t="shared" si="43"/>
        <v>0</v>
      </c>
      <c r="G94" s="61">
        <v>35333.599999999999</v>
      </c>
      <c r="H94" s="1">
        <f t="shared" si="27"/>
        <v>1726.45</v>
      </c>
      <c r="I94" s="61">
        <v>26783.599999999999</v>
      </c>
      <c r="J94" s="61">
        <f t="shared" si="44"/>
        <v>0</v>
      </c>
      <c r="K94" s="61">
        <v>26783.599999999999</v>
      </c>
      <c r="L94" s="1">
        <f t="shared" si="25"/>
        <v>75.8</v>
      </c>
      <c r="M94" s="61">
        <v>26783.599999999999</v>
      </c>
      <c r="N94" s="78">
        <f t="shared" si="45"/>
        <v>0</v>
      </c>
      <c r="O94" s="78">
        <v>26783.599999999999</v>
      </c>
      <c r="P94" s="82">
        <f t="shared" si="26"/>
        <v>100</v>
      </c>
    </row>
    <row r="95" spans="1:16" x14ac:dyDescent="0.25">
      <c r="A95" s="37">
        <v>1004</v>
      </c>
      <c r="B95" s="38" t="s">
        <v>102</v>
      </c>
      <c r="C95" s="65">
        <v>35130.410000000003</v>
      </c>
      <c r="D95" s="69">
        <v>35117.4</v>
      </c>
      <c r="E95" s="61">
        <v>33830.699999999997</v>
      </c>
      <c r="F95" s="61">
        <f t="shared" si="43"/>
        <v>286.5</v>
      </c>
      <c r="G95" s="61">
        <v>34117.199999999997</v>
      </c>
      <c r="H95" s="1">
        <f t="shared" si="27"/>
        <v>97.15</v>
      </c>
      <c r="I95" s="61">
        <v>34385.4</v>
      </c>
      <c r="J95" s="61">
        <f t="shared" si="44"/>
        <v>255.09999999999854</v>
      </c>
      <c r="K95" s="61">
        <v>34640.5</v>
      </c>
      <c r="L95" s="1">
        <f t="shared" si="25"/>
        <v>101.53</v>
      </c>
      <c r="M95" s="61">
        <v>34385.4</v>
      </c>
      <c r="N95" s="78">
        <f t="shared" si="45"/>
        <v>231.40000000000146</v>
      </c>
      <c r="O95" s="78">
        <v>34616.800000000003</v>
      </c>
      <c r="P95" s="82">
        <f t="shared" si="26"/>
        <v>99.93</v>
      </c>
    </row>
    <row r="96" spans="1:16" x14ac:dyDescent="0.25">
      <c r="A96" s="37">
        <v>1006</v>
      </c>
      <c r="B96" s="38" t="s">
        <v>103</v>
      </c>
      <c r="C96" s="65">
        <v>2734.71</v>
      </c>
      <c r="D96" s="69">
        <v>2284.5</v>
      </c>
      <c r="E96" s="61">
        <v>2284</v>
      </c>
      <c r="F96" s="61">
        <f t="shared" si="43"/>
        <v>0</v>
      </c>
      <c r="G96" s="61">
        <v>2284</v>
      </c>
      <c r="H96" s="1">
        <f t="shared" si="27"/>
        <v>99.98</v>
      </c>
      <c r="I96" s="61">
        <v>781</v>
      </c>
      <c r="J96" s="61">
        <f t="shared" si="44"/>
        <v>0</v>
      </c>
      <c r="K96" s="61">
        <v>781</v>
      </c>
      <c r="L96" s="1">
        <f t="shared" si="25"/>
        <v>34.19</v>
      </c>
      <c r="M96" s="61">
        <v>14</v>
      </c>
      <c r="N96" s="78">
        <f t="shared" si="45"/>
        <v>0</v>
      </c>
      <c r="O96" s="78">
        <v>14</v>
      </c>
      <c r="P96" s="82">
        <f t="shared" si="26"/>
        <v>1.79</v>
      </c>
    </row>
    <row r="97" spans="1:16" x14ac:dyDescent="0.25">
      <c r="A97" s="35">
        <v>1100</v>
      </c>
      <c r="B97" s="36" t="s">
        <v>155</v>
      </c>
      <c r="C97" s="63">
        <f>SUM(C98:C101)</f>
        <v>257992.13</v>
      </c>
      <c r="D97" s="63">
        <f>SUM(D98:D101)</f>
        <v>281929</v>
      </c>
      <c r="E97" s="63">
        <f>SUM(E98:E101)</f>
        <v>561236.39999999991</v>
      </c>
      <c r="F97" s="63">
        <f t="shared" ref="F97:G97" si="49">SUM(F98:F101)</f>
        <v>0</v>
      </c>
      <c r="G97" s="63">
        <f t="shared" si="49"/>
        <v>561236.39999999991</v>
      </c>
      <c r="H97" s="23">
        <f t="shared" si="27"/>
        <v>199.07</v>
      </c>
      <c r="I97" s="63">
        <f>SUM(I98:I101)</f>
        <v>292434.09999999998</v>
      </c>
      <c r="J97" s="63">
        <f t="shared" ref="J97:K97" si="50">SUM(J98:J101)</f>
        <v>0</v>
      </c>
      <c r="K97" s="63">
        <f t="shared" si="50"/>
        <v>292434.09999999998</v>
      </c>
      <c r="L97" s="23">
        <f t="shared" si="25"/>
        <v>52.11</v>
      </c>
      <c r="M97" s="63">
        <f>SUM(M98:M101)</f>
        <v>295636.7</v>
      </c>
      <c r="N97" s="63">
        <f t="shared" ref="N97:O97" si="51">SUM(N98:N101)</f>
        <v>0</v>
      </c>
      <c r="O97" s="63">
        <f t="shared" si="51"/>
        <v>295636.7</v>
      </c>
      <c r="P97" s="51">
        <f t="shared" si="26"/>
        <v>101.1</v>
      </c>
    </row>
    <row r="98" spans="1:16" x14ac:dyDescent="0.25">
      <c r="A98" s="37">
        <v>1101</v>
      </c>
      <c r="B98" s="38" t="s">
        <v>156</v>
      </c>
      <c r="C98" s="65">
        <v>170194.53</v>
      </c>
      <c r="D98" s="69">
        <v>32138.7</v>
      </c>
      <c r="E98" s="61">
        <v>30620.2</v>
      </c>
      <c r="F98" s="61">
        <f t="shared" si="43"/>
        <v>0</v>
      </c>
      <c r="G98" s="61">
        <v>30620.2</v>
      </c>
      <c r="H98" s="1">
        <f t="shared" si="27"/>
        <v>95.28</v>
      </c>
      <c r="I98" s="61">
        <v>29538.3</v>
      </c>
      <c r="J98" s="61">
        <f t="shared" si="44"/>
        <v>0</v>
      </c>
      <c r="K98" s="61">
        <v>29538.3</v>
      </c>
      <c r="L98" s="1">
        <f t="shared" si="25"/>
        <v>96.47</v>
      </c>
      <c r="M98" s="61">
        <v>29868.2</v>
      </c>
      <c r="N98" s="78">
        <f t="shared" si="45"/>
        <v>0</v>
      </c>
      <c r="O98" s="78">
        <v>29868.2</v>
      </c>
      <c r="P98" s="82">
        <f t="shared" si="26"/>
        <v>101.12</v>
      </c>
    </row>
    <row r="99" spans="1:16" x14ac:dyDescent="0.25">
      <c r="A99" s="37">
        <v>1102</v>
      </c>
      <c r="B99" s="38" t="s">
        <v>104</v>
      </c>
      <c r="C99" s="65">
        <v>1645.41</v>
      </c>
      <c r="D99" s="69">
        <v>1422.4</v>
      </c>
      <c r="E99" s="61">
        <v>2521</v>
      </c>
      <c r="F99" s="61">
        <f t="shared" si="43"/>
        <v>0</v>
      </c>
      <c r="G99" s="61">
        <v>2521</v>
      </c>
      <c r="H99" s="1">
        <f t="shared" si="27"/>
        <v>177.24</v>
      </c>
      <c r="I99" s="61">
        <v>42</v>
      </c>
      <c r="J99" s="61">
        <f t="shared" si="44"/>
        <v>0</v>
      </c>
      <c r="K99" s="61">
        <v>42</v>
      </c>
      <c r="L99" s="1">
        <f t="shared" si="25"/>
        <v>1.67</v>
      </c>
      <c r="M99" s="61">
        <v>242</v>
      </c>
      <c r="N99" s="78">
        <f t="shared" si="45"/>
        <v>0</v>
      </c>
      <c r="O99" s="78">
        <v>242</v>
      </c>
      <c r="P99" s="82">
        <f t="shared" si="26"/>
        <v>576.19000000000005</v>
      </c>
    </row>
    <row r="100" spans="1:16" x14ac:dyDescent="0.25">
      <c r="A100" s="37">
        <v>1103</v>
      </c>
      <c r="B100" s="38" t="s">
        <v>171</v>
      </c>
      <c r="C100" s="65">
        <v>86152.19</v>
      </c>
      <c r="D100" s="69">
        <v>248367.9</v>
      </c>
      <c r="E100" s="61">
        <v>528095.19999999995</v>
      </c>
      <c r="F100" s="61">
        <f t="shared" si="43"/>
        <v>0</v>
      </c>
      <c r="G100" s="61">
        <v>528095.19999999995</v>
      </c>
      <c r="H100" s="1">
        <f t="shared" si="27"/>
        <v>212.63</v>
      </c>
      <c r="I100" s="61">
        <v>262853.8</v>
      </c>
      <c r="J100" s="61">
        <f t="shared" si="44"/>
        <v>0</v>
      </c>
      <c r="K100" s="61">
        <v>262853.8</v>
      </c>
      <c r="L100" s="1">
        <f t="shared" si="25"/>
        <v>49.77</v>
      </c>
      <c r="M100" s="61">
        <v>265526.5</v>
      </c>
      <c r="N100" s="78">
        <f t="shared" si="45"/>
        <v>0</v>
      </c>
      <c r="O100" s="78">
        <v>265526.5</v>
      </c>
      <c r="P100" s="82">
        <f t="shared" si="26"/>
        <v>101.02</v>
      </c>
    </row>
    <row r="101" spans="1:16" ht="31.5" hidden="1" x14ac:dyDescent="0.25">
      <c r="A101" s="37">
        <v>1105</v>
      </c>
      <c r="B101" s="38" t="s">
        <v>105</v>
      </c>
      <c r="C101" s="65">
        <v>0</v>
      </c>
      <c r="D101" s="69">
        <v>0</v>
      </c>
      <c r="E101" s="61">
        <v>0</v>
      </c>
      <c r="F101" s="61"/>
      <c r="G101" s="61"/>
      <c r="H101" s="23" t="e">
        <f t="shared" si="27"/>
        <v>#DIV/0!</v>
      </c>
      <c r="I101" s="61">
        <v>0</v>
      </c>
      <c r="J101" s="61"/>
      <c r="K101" s="61"/>
      <c r="L101" s="23" t="e">
        <f t="shared" si="25"/>
        <v>#DIV/0!</v>
      </c>
      <c r="M101" s="61">
        <v>0</v>
      </c>
      <c r="N101" s="78"/>
      <c r="O101" s="78"/>
      <c r="P101" s="51" t="e">
        <f t="shared" si="26"/>
        <v>#DIV/0!</v>
      </c>
    </row>
    <row r="102" spans="1:16" x14ac:dyDescent="0.25">
      <c r="A102" s="35">
        <v>1200</v>
      </c>
      <c r="B102" s="36" t="s">
        <v>157</v>
      </c>
      <c r="C102" s="63">
        <f>SUM(C103:C105)</f>
        <v>22819.489999999998</v>
      </c>
      <c r="D102" s="63">
        <f>SUM(D103:D105)</f>
        <v>23320</v>
      </c>
      <c r="E102" s="63">
        <f>SUM(E103:E105)</f>
        <v>7600</v>
      </c>
      <c r="F102" s="63">
        <f t="shared" ref="F102:G102" si="52">SUM(F103:F105)</f>
        <v>0</v>
      </c>
      <c r="G102" s="63">
        <f t="shared" si="52"/>
        <v>7600</v>
      </c>
      <c r="H102" s="23">
        <f t="shared" si="27"/>
        <v>32.590000000000003</v>
      </c>
      <c r="I102" s="63">
        <f>SUM(I103:I105)</f>
        <v>3000</v>
      </c>
      <c r="J102" s="63">
        <f t="shared" ref="J102:K102" si="53">SUM(J103:J105)</f>
        <v>0</v>
      </c>
      <c r="K102" s="63">
        <f t="shared" si="53"/>
        <v>3000</v>
      </c>
      <c r="L102" s="23">
        <f t="shared" si="25"/>
        <v>39.47</v>
      </c>
      <c r="M102" s="63">
        <f>SUM(M103:M105)</f>
        <v>7600</v>
      </c>
      <c r="N102" s="63">
        <f t="shared" ref="N102:O102" si="54">SUM(N103:N105)</f>
        <v>0</v>
      </c>
      <c r="O102" s="63">
        <f t="shared" si="54"/>
        <v>7600</v>
      </c>
      <c r="P102" s="51">
        <f t="shared" si="26"/>
        <v>253.33</v>
      </c>
    </row>
    <row r="103" spans="1:16" x14ac:dyDescent="0.25">
      <c r="A103" s="37">
        <v>1201</v>
      </c>
      <c r="B103" s="38" t="s">
        <v>106</v>
      </c>
      <c r="C103" s="65">
        <v>10591.38</v>
      </c>
      <c r="D103" s="69">
        <v>10820</v>
      </c>
      <c r="E103" s="61">
        <v>7600</v>
      </c>
      <c r="F103" s="61">
        <f t="shared" ref="F103:F104" si="55">G103-E103</f>
        <v>0</v>
      </c>
      <c r="G103" s="61">
        <v>7600</v>
      </c>
      <c r="H103" s="1">
        <f t="shared" si="27"/>
        <v>70.239999999999995</v>
      </c>
      <c r="I103" s="61">
        <v>3000</v>
      </c>
      <c r="J103" s="61">
        <f t="shared" ref="J103:J104" si="56">K103-I103</f>
        <v>0</v>
      </c>
      <c r="K103" s="61">
        <v>3000</v>
      </c>
      <c r="L103" s="1">
        <f t="shared" si="25"/>
        <v>39.47</v>
      </c>
      <c r="M103" s="61">
        <v>7600</v>
      </c>
      <c r="N103" s="78">
        <f t="shared" ref="N103:N104" si="57">O103-M103</f>
        <v>0</v>
      </c>
      <c r="O103" s="78">
        <v>7600</v>
      </c>
      <c r="P103" s="82">
        <f t="shared" si="26"/>
        <v>253.33</v>
      </c>
    </row>
    <row r="104" spans="1:16" x14ac:dyDescent="0.25">
      <c r="A104" s="37">
        <v>1202</v>
      </c>
      <c r="B104" s="38" t="s">
        <v>107</v>
      </c>
      <c r="C104" s="65">
        <v>12228.11</v>
      </c>
      <c r="D104" s="69">
        <v>12500</v>
      </c>
      <c r="E104" s="61">
        <v>0</v>
      </c>
      <c r="F104" s="61">
        <f t="shared" si="55"/>
        <v>0</v>
      </c>
      <c r="G104" s="61">
        <v>0</v>
      </c>
      <c r="H104" s="1">
        <f t="shared" si="27"/>
        <v>0</v>
      </c>
      <c r="I104" s="61">
        <v>0</v>
      </c>
      <c r="J104" s="61">
        <f t="shared" si="56"/>
        <v>0</v>
      </c>
      <c r="K104" s="61">
        <v>0</v>
      </c>
      <c r="L104" s="1">
        <v>0</v>
      </c>
      <c r="M104" s="61">
        <v>0</v>
      </c>
      <c r="N104" s="78">
        <f t="shared" si="57"/>
        <v>0</v>
      </c>
      <c r="O104" s="78">
        <v>0</v>
      </c>
      <c r="P104" s="82">
        <v>0</v>
      </c>
    </row>
    <row r="105" spans="1:16" ht="31.5" hidden="1" x14ac:dyDescent="0.25">
      <c r="A105" s="37">
        <v>1204</v>
      </c>
      <c r="B105" s="38" t="s">
        <v>108</v>
      </c>
      <c r="C105" s="65">
        <v>0</v>
      </c>
      <c r="D105" s="69">
        <v>0</v>
      </c>
      <c r="E105" s="61">
        <v>0</v>
      </c>
      <c r="F105" s="61"/>
      <c r="G105" s="61"/>
      <c r="H105" s="23" t="e">
        <f t="shared" si="27"/>
        <v>#DIV/0!</v>
      </c>
      <c r="I105" s="61">
        <v>0</v>
      </c>
      <c r="J105" s="61"/>
      <c r="K105" s="61"/>
      <c r="L105" s="23" t="e">
        <f t="shared" si="25"/>
        <v>#DIV/0!</v>
      </c>
      <c r="M105" s="61">
        <v>0</v>
      </c>
      <c r="N105" s="78"/>
      <c r="O105" s="78"/>
      <c r="P105" s="51" t="e">
        <f t="shared" si="26"/>
        <v>#DIV/0!</v>
      </c>
    </row>
    <row r="106" spans="1:16" ht="31.5" x14ac:dyDescent="0.25">
      <c r="A106" s="35">
        <v>1300</v>
      </c>
      <c r="B106" s="36" t="s">
        <v>158</v>
      </c>
      <c r="C106" s="63">
        <f>C107</f>
        <v>0</v>
      </c>
      <c r="D106" s="63">
        <f t="shared" ref="D106:O106" si="58">D107</f>
        <v>7062</v>
      </c>
      <c r="E106" s="63">
        <f t="shared" si="58"/>
        <v>8747</v>
      </c>
      <c r="F106" s="63">
        <f t="shared" si="58"/>
        <v>0</v>
      </c>
      <c r="G106" s="63">
        <f t="shared" si="58"/>
        <v>8747</v>
      </c>
      <c r="H106" s="23">
        <f t="shared" si="27"/>
        <v>123.86</v>
      </c>
      <c r="I106" s="63">
        <f t="shared" si="58"/>
        <v>8747</v>
      </c>
      <c r="J106" s="63">
        <f t="shared" si="58"/>
        <v>0</v>
      </c>
      <c r="K106" s="63">
        <f t="shared" si="58"/>
        <v>8747</v>
      </c>
      <c r="L106" s="23">
        <f t="shared" si="25"/>
        <v>100</v>
      </c>
      <c r="M106" s="63">
        <f t="shared" si="58"/>
        <v>8747</v>
      </c>
      <c r="N106" s="63">
        <f t="shared" si="58"/>
        <v>0</v>
      </c>
      <c r="O106" s="63">
        <f t="shared" si="58"/>
        <v>8747</v>
      </c>
      <c r="P106" s="51">
        <f t="shared" si="26"/>
        <v>100</v>
      </c>
    </row>
    <row r="107" spans="1:16" ht="31.5" x14ac:dyDescent="0.25">
      <c r="A107" s="37">
        <v>1301</v>
      </c>
      <c r="B107" s="38" t="s">
        <v>109</v>
      </c>
      <c r="C107" s="70">
        <v>0</v>
      </c>
      <c r="D107" s="69">
        <v>7062</v>
      </c>
      <c r="E107" s="61">
        <v>8747</v>
      </c>
      <c r="F107" s="61">
        <f t="shared" ref="F107:F112" si="59">G107-E107</f>
        <v>0</v>
      </c>
      <c r="G107" s="61">
        <v>8747</v>
      </c>
      <c r="H107" s="1">
        <f t="shared" si="27"/>
        <v>123.86</v>
      </c>
      <c r="I107" s="61">
        <v>8747</v>
      </c>
      <c r="J107" s="61">
        <f t="shared" ref="J107" si="60">K107-I107</f>
        <v>0</v>
      </c>
      <c r="K107" s="61">
        <v>8747</v>
      </c>
      <c r="L107" s="1">
        <f t="shared" si="25"/>
        <v>100</v>
      </c>
      <c r="M107" s="61">
        <v>8747</v>
      </c>
      <c r="N107" s="78">
        <f t="shared" ref="N107" si="61">O107-M107</f>
        <v>0</v>
      </c>
      <c r="O107" s="78">
        <v>8747</v>
      </c>
      <c r="P107" s="82">
        <f t="shared" si="26"/>
        <v>100</v>
      </c>
    </row>
    <row r="108" spans="1:16" x14ac:dyDescent="0.25">
      <c r="A108" s="39"/>
      <c r="B108" s="40" t="s">
        <v>110</v>
      </c>
      <c r="C108" s="63">
        <f>C106+C102+C97+C92+C89+C86+C80+C77+C72+C64+C60+C49+C58</f>
        <v>3424071.5300000003</v>
      </c>
      <c r="D108" s="63">
        <f t="shared" ref="D108:O108" si="62">D106+D102+D97+D92+D89+D86+D80+D77+D72+D64+D60+D49+D58</f>
        <v>3632675.2000000007</v>
      </c>
      <c r="E108" s="63">
        <f t="shared" si="62"/>
        <v>4349011.3000000007</v>
      </c>
      <c r="F108" s="63">
        <f t="shared" si="62"/>
        <v>81339.299999999886</v>
      </c>
      <c r="G108" s="63">
        <f t="shared" si="62"/>
        <v>4430350.5999999996</v>
      </c>
      <c r="H108" s="23">
        <f t="shared" si="27"/>
        <v>121.96</v>
      </c>
      <c r="I108" s="63">
        <f t="shared" si="62"/>
        <v>3740604.0999999996</v>
      </c>
      <c r="J108" s="63">
        <f t="shared" si="62"/>
        <v>113269.50000000004</v>
      </c>
      <c r="K108" s="63">
        <f t="shared" si="62"/>
        <v>3853873.5999999996</v>
      </c>
      <c r="L108" s="23">
        <f t="shared" si="25"/>
        <v>86.99</v>
      </c>
      <c r="M108" s="63">
        <f t="shared" si="62"/>
        <v>3829962.0000000005</v>
      </c>
      <c r="N108" s="63">
        <f t="shared" si="62"/>
        <v>93055.599999999919</v>
      </c>
      <c r="O108" s="63">
        <f t="shared" si="62"/>
        <v>3923017.5999999996</v>
      </c>
      <c r="P108" s="51">
        <f t="shared" si="26"/>
        <v>101.79</v>
      </c>
    </row>
    <row r="109" spans="1:16" ht="31.5" x14ac:dyDescent="0.25">
      <c r="A109" s="39"/>
      <c r="B109" s="41" t="s">
        <v>111</v>
      </c>
      <c r="C109" s="63">
        <f>C47-C108</f>
        <v>77725.869999999646</v>
      </c>
      <c r="D109" s="63">
        <f>D47-D108</f>
        <v>-72000.000000000466</v>
      </c>
      <c r="E109" s="63">
        <f>E47-E108</f>
        <v>-86000.000000000931</v>
      </c>
      <c r="F109" s="63">
        <f t="shared" ref="F109:G109" si="63">F47-F108</f>
        <v>1.1641532182693481E-10</v>
      </c>
      <c r="G109" s="63">
        <f t="shared" si="63"/>
        <v>-86000</v>
      </c>
      <c r="H109" s="23">
        <f t="shared" si="27"/>
        <v>119.44</v>
      </c>
      <c r="I109" s="63">
        <f>I47-I108</f>
        <v>-87000</v>
      </c>
      <c r="J109" s="63">
        <f>J47-J108</f>
        <v>0</v>
      </c>
      <c r="K109" s="63">
        <f t="shared" ref="K109" si="64">K47-K108</f>
        <v>-87000</v>
      </c>
      <c r="L109" s="23">
        <f t="shared" si="25"/>
        <v>101.16</v>
      </c>
      <c r="M109" s="63">
        <f>M47-M108</f>
        <v>-87000.000000000466</v>
      </c>
      <c r="N109" s="63">
        <f t="shared" ref="N109:O109" si="65">N47-N108</f>
        <v>0</v>
      </c>
      <c r="O109" s="63">
        <f t="shared" si="65"/>
        <v>-86999.999999999534</v>
      </c>
      <c r="P109" s="51">
        <f t="shared" si="26"/>
        <v>100</v>
      </c>
    </row>
    <row r="110" spans="1:16" ht="47.25" x14ac:dyDescent="0.25">
      <c r="A110" s="39"/>
      <c r="B110" s="41" t="s">
        <v>112</v>
      </c>
      <c r="C110" s="63">
        <f>C111+C112+C113+C117</f>
        <v>-77725.870000000112</v>
      </c>
      <c r="D110" s="63">
        <f>D111+D112+D113+D117</f>
        <v>72000</v>
      </c>
      <c r="E110" s="63">
        <f>E111+E112+E113+E117</f>
        <v>86000</v>
      </c>
      <c r="F110" s="63">
        <f t="shared" ref="F110:G110" si="66">F111+F112+F113+F117</f>
        <v>0</v>
      </c>
      <c r="G110" s="63">
        <f t="shared" si="66"/>
        <v>86000</v>
      </c>
      <c r="H110" s="23">
        <f t="shared" si="27"/>
        <v>119.44</v>
      </c>
      <c r="I110" s="63">
        <f>I111+I112+I113+I117</f>
        <v>87000</v>
      </c>
      <c r="J110" s="63">
        <f t="shared" ref="J110:K110" si="67">J111+J112+J113+J117</f>
        <v>0</v>
      </c>
      <c r="K110" s="63">
        <f t="shared" si="67"/>
        <v>87000</v>
      </c>
      <c r="L110" s="23">
        <f t="shared" si="25"/>
        <v>101.16</v>
      </c>
      <c r="M110" s="63">
        <f>M111+M112+M113+M117</f>
        <v>87000</v>
      </c>
      <c r="N110" s="63">
        <f t="shared" ref="N110" si="68">N111+N112+N113+N117</f>
        <v>0</v>
      </c>
      <c r="O110" s="63">
        <f>O111+O112+O113+O117</f>
        <v>87000</v>
      </c>
      <c r="P110" s="51">
        <f t="shared" si="26"/>
        <v>100</v>
      </c>
    </row>
    <row r="111" spans="1:16" ht="31.5" x14ac:dyDescent="0.25">
      <c r="A111" s="39">
        <v>10200</v>
      </c>
      <c r="B111" s="41" t="s">
        <v>113</v>
      </c>
      <c r="C111" s="71">
        <v>0</v>
      </c>
      <c r="D111" s="71">
        <v>60000</v>
      </c>
      <c r="E111" s="64">
        <v>60000</v>
      </c>
      <c r="F111" s="61">
        <f t="shared" si="59"/>
        <v>0</v>
      </c>
      <c r="G111" s="64">
        <v>60000</v>
      </c>
      <c r="H111" s="23">
        <f t="shared" si="27"/>
        <v>100</v>
      </c>
      <c r="I111" s="64">
        <v>60000</v>
      </c>
      <c r="J111" s="64">
        <f t="shared" ref="J111:J112" si="69">J112+J113</f>
        <v>0</v>
      </c>
      <c r="K111" s="64">
        <v>60000</v>
      </c>
      <c r="L111" s="23">
        <f t="shared" si="25"/>
        <v>100</v>
      </c>
      <c r="M111" s="64">
        <v>60000</v>
      </c>
      <c r="N111" s="64">
        <f t="shared" ref="N111:N112" si="70">N112+N113</f>
        <v>0</v>
      </c>
      <c r="O111" s="79">
        <v>60000</v>
      </c>
      <c r="P111" s="51">
        <f t="shared" si="26"/>
        <v>100</v>
      </c>
    </row>
    <row r="112" spans="1:16" ht="31.5" x14ac:dyDescent="0.25">
      <c r="A112" s="39">
        <v>10300</v>
      </c>
      <c r="B112" s="41" t="s">
        <v>114</v>
      </c>
      <c r="C112" s="63">
        <v>0</v>
      </c>
      <c r="D112" s="63">
        <v>0</v>
      </c>
      <c r="E112" s="64">
        <v>0</v>
      </c>
      <c r="F112" s="64">
        <f t="shared" si="59"/>
        <v>0</v>
      </c>
      <c r="G112" s="64">
        <v>0</v>
      </c>
      <c r="H112" s="23">
        <v>0</v>
      </c>
      <c r="I112" s="64">
        <v>0</v>
      </c>
      <c r="J112" s="64">
        <f t="shared" si="69"/>
        <v>0</v>
      </c>
      <c r="K112" s="64">
        <v>0</v>
      </c>
      <c r="L112" s="23">
        <v>0</v>
      </c>
      <c r="M112" s="64">
        <v>0</v>
      </c>
      <c r="N112" s="64">
        <f t="shared" si="70"/>
        <v>0</v>
      </c>
      <c r="O112" s="79">
        <v>0</v>
      </c>
      <c r="P112" s="51">
        <v>0</v>
      </c>
    </row>
    <row r="113" spans="1:16" ht="31.5" x14ac:dyDescent="0.25">
      <c r="A113" s="39">
        <v>10500</v>
      </c>
      <c r="B113" s="41" t="s">
        <v>179</v>
      </c>
      <c r="C113" s="63">
        <f>C115+C116</f>
        <v>-77725.870000000112</v>
      </c>
      <c r="D113" s="63">
        <f>D114</f>
        <v>12000</v>
      </c>
      <c r="E113" s="63">
        <f>E114</f>
        <v>26000</v>
      </c>
      <c r="F113" s="63">
        <f t="shared" ref="F113:G113" si="71">F114</f>
        <v>0</v>
      </c>
      <c r="G113" s="63">
        <f t="shared" si="71"/>
        <v>26000</v>
      </c>
      <c r="H113" s="23">
        <f t="shared" si="27"/>
        <v>216.67</v>
      </c>
      <c r="I113" s="63">
        <f>I114</f>
        <v>27000</v>
      </c>
      <c r="J113" s="63">
        <f t="shared" ref="J113:K113" si="72">J114</f>
        <v>0</v>
      </c>
      <c r="K113" s="63">
        <f t="shared" si="72"/>
        <v>27000</v>
      </c>
      <c r="L113" s="23">
        <f t="shared" si="25"/>
        <v>103.85</v>
      </c>
      <c r="M113" s="63">
        <f>M114</f>
        <v>27000</v>
      </c>
      <c r="N113" s="63">
        <f t="shared" ref="N113" si="73">N114</f>
        <v>0</v>
      </c>
      <c r="O113" s="63">
        <f t="shared" ref="O113" si="74">O114</f>
        <v>27000</v>
      </c>
      <c r="P113" s="51">
        <f t="shared" si="26"/>
        <v>100</v>
      </c>
    </row>
    <row r="114" spans="1:16" x14ac:dyDescent="0.25">
      <c r="A114" s="42">
        <v>10502</v>
      </c>
      <c r="B114" s="43" t="s">
        <v>115</v>
      </c>
      <c r="C114" s="67">
        <v>0</v>
      </c>
      <c r="D114" s="61">
        <f>D115+D116</f>
        <v>12000</v>
      </c>
      <c r="E114" s="61">
        <f>E115+E116</f>
        <v>26000</v>
      </c>
      <c r="F114" s="61">
        <f t="shared" ref="F114:G114" si="75">F115+F116</f>
        <v>0</v>
      </c>
      <c r="G114" s="61">
        <f t="shared" si="75"/>
        <v>26000</v>
      </c>
      <c r="H114" s="1">
        <f t="shared" si="27"/>
        <v>216.67</v>
      </c>
      <c r="I114" s="61">
        <f>I115+I116</f>
        <v>27000</v>
      </c>
      <c r="J114" s="61">
        <f>J115+J116</f>
        <v>0</v>
      </c>
      <c r="K114" s="61">
        <f t="shared" ref="K114" si="76">K115+K116</f>
        <v>27000</v>
      </c>
      <c r="L114" s="1">
        <f t="shared" si="25"/>
        <v>103.85</v>
      </c>
      <c r="M114" s="61">
        <f>M115+M116</f>
        <v>27000</v>
      </c>
      <c r="N114" s="61">
        <f t="shared" ref="N114:O114" si="77">N115+N116</f>
        <v>0</v>
      </c>
      <c r="O114" s="61">
        <f t="shared" si="77"/>
        <v>27000</v>
      </c>
      <c r="P114" s="82">
        <f t="shared" si="26"/>
        <v>100</v>
      </c>
    </row>
    <row r="115" spans="1:16" ht="31.5" x14ac:dyDescent="0.25">
      <c r="A115" s="42">
        <v>10502</v>
      </c>
      <c r="B115" s="43" t="s">
        <v>180</v>
      </c>
      <c r="C115" s="67">
        <v>-3553119.7</v>
      </c>
      <c r="D115" s="67">
        <v>-3680675.2</v>
      </c>
      <c r="E115" s="67">
        <v>-4383011.3</v>
      </c>
      <c r="F115" s="61">
        <f t="shared" ref="F115:F119" si="78">G115-E115</f>
        <v>-81339.299999999814</v>
      </c>
      <c r="G115" s="67">
        <v>-4464350.5999999996</v>
      </c>
      <c r="H115" s="1">
        <f t="shared" si="27"/>
        <v>121.29</v>
      </c>
      <c r="I115" s="67">
        <v>-3773604.1</v>
      </c>
      <c r="J115" s="61">
        <f t="shared" ref="J115:J119" si="79">K115-I115</f>
        <v>-113269.5</v>
      </c>
      <c r="K115" s="67">
        <v>-3886873.6</v>
      </c>
      <c r="L115" s="1">
        <f t="shared" si="25"/>
        <v>87.06</v>
      </c>
      <c r="M115" s="67">
        <v>-3862962</v>
      </c>
      <c r="N115" s="78">
        <f t="shared" ref="N115:N116" si="80">O115-M115</f>
        <v>-93055.600000000093</v>
      </c>
      <c r="O115" s="80">
        <v>-3956017.6</v>
      </c>
      <c r="P115" s="82">
        <f t="shared" si="26"/>
        <v>101.78</v>
      </c>
    </row>
    <row r="116" spans="1:16" ht="31.5" x14ac:dyDescent="0.25">
      <c r="A116" s="42">
        <v>10502</v>
      </c>
      <c r="B116" s="50" t="s">
        <v>181</v>
      </c>
      <c r="C116" s="67">
        <v>3475393.83</v>
      </c>
      <c r="D116" s="67">
        <v>3692675.2</v>
      </c>
      <c r="E116" s="61">
        <v>4409011.3</v>
      </c>
      <c r="F116" s="61">
        <f t="shared" si="78"/>
        <v>81339.299999999814</v>
      </c>
      <c r="G116" s="61">
        <v>4490350.5999999996</v>
      </c>
      <c r="H116" s="1">
        <f t="shared" si="27"/>
        <v>121.6</v>
      </c>
      <c r="I116" s="61">
        <v>3800604.1</v>
      </c>
      <c r="J116" s="61">
        <f t="shared" si="79"/>
        <v>113269.5</v>
      </c>
      <c r="K116" s="61">
        <v>3913873.6</v>
      </c>
      <c r="L116" s="1">
        <f t="shared" si="25"/>
        <v>87.16</v>
      </c>
      <c r="M116" s="61">
        <v>3889962</v>
      </c>
      <c r="N116" s="78">
        <f t="shared" si="80"/>
        <v>93055.600000000093</v>
      </c>
      <c r="O116" s="78">
        <v>3983017.6</v>
      </c>
      <c r="P116" s="82">
        <f t="shared" si="26"/>
        <v>101.77</v>
      </c>
    </row>
    <row r="117" spans="1:16" ht="31.5" x14ac:dyDescent="0.25">
      <c r="A117" s="39">
        <v>10600</v>
      </c>
      <c r="B117" s="44" t="s">
        <v>116</v>
      </c>
      <c r="C117" s="63">
        <f>C118+C119</f>
        <v>0</v>
      </c>
      <c r="D117" s="63">
        <f>D118+D119</f>
        <v>0</v>
      </c>
      <c r="E117" s="63">
        <f>E118+E119</f>
        <v>0</v>
      </c>
      <c r="F117" s="63">
        <f t="shared" ref="F117:G117" si="81">F118+F119</f>
        <v>0</v>
      </c>
      <c r="G117" s="63">
        <f t="shared" si="81"/>
        <v>0</v>
      </c>
      <c r="H117" s="23">
        <v>0</v>
      </c>
      <c r="I117" s="63">
        <f>I118+I119</f>
        <v>0</v>
      </c>
      <c r="J117" s="63">
        <f t="shared" ref="J117:K117" si="82">J118+J119</f>
        <v>0</v>
      </c>
      <c r="K117" s="63">
        <f t="shared" si="82"/>
        <v>0</v>
      </c>
      <c r="L117" s="23">
        <v>0</v>
      </c>
      <c r="M117" s="63">
        <f>M118+M119</f>
        <v>0</v>
      </c>
      <c r="N117" s="63">
        <f t="shared" ref="N117:O117" si="83">N118+N119</f>
        <v>0</v>
      </c>
      <c r="O117" s="63">
        <f t="shared" si="83"/>
        <v>0</v>
      </c>
      <c r="P117" s="51">
        <v>0</v>
      </c>
    </row>
    <row r="118" spans="1:16" ht="47.25" x14ac:dyDescent="0.25">
      <c r="A118" s="45">
        <v>10601</v>
      </c>
      <c r="B118" s="46" t="s">
        <v>161</v>
      </c>
      <c r="C118" s="72">
        <v>0</v>
      </c>
      <c r="D118" s="72">
        <v>0</v>
      </c>
      <c r="E118" s="61">
        <v>0</v>
      </c>
      <c r="F118" s="61">
        <f t="shared" si="78"/>
        <v>0</v>
      </c>
      <c r="G118" s="61">
        <v>0</v>
      </c>
      <c r="H118" s="1">
        <v>0</v>
      </c>
      <c r="I118" s="61">
        <v>0</v>
      </c>
      <c r="J118" s="61">
        <f t="shared" si="79"/>
        <v>0</v>
      </c>
      <c r="K118" s="61">
        <v>0</v>
      </c>
      <c r="L118" s="1">
        <v>0</v>
      </c>
      <c r="M118" s="61">
        <v>0</v>
      </c>
      <c r="N118" s="78">
        <f t="shared" ref="N118:N119" si="84">O118-M118</f>
        <v>0</v>
      </c>
      <c r="O118" s="78">
        <v>0</v>
      </c>
      <c r="P118" s="82">
        <v>0</v>
      </c>
    </row>
    <row r="119" spans="1:16" ht="48" thickBot="1" x14ac:dyDescent="0.3">
      <c r="A119" s="47">
        <v>10605</v>
      </c>
      <c r="B119" s="48" t="s">
        <v>170</v>
      </c>
      <c r="C119" s="73">
        <v>0</v>
      </c>
      <c r="D119" s="73">
        <v>0</v>
      </c>
      <c r="E119" s="74">
        <v>0</v>
      </c>
      <c r="F119" s="61">
        <f t="shared" si="78"/>
        <v>0</v>
      </c>
      <c r="G119" s="74">
        <v>0</v>
      </c>
      <c r="H119" s="83">
        <v>0</v>
      </c>
      <c r="I119" s="74">
        <v>0</v>
      </c>
      <c r="J119" s="61">
        <f t="shared" si="79"/>
        <v>0</v>
      </c>
      <c r="K119" s="74">
        <v>0</v>
      </c>
      <c r="L119" s="83">
        <v>0</v>
      </c>
      <c r="M119" s="74">
        <v>0</v>
      </c>
      <c r="N119" s="78">
        <f t="shared" si="84"/>
        <v>0</v>
      </c>
      <c r="O119" s="81">
        <v>0</v>
      </c>
      <c r="P119" s="84">
        <v>0</v>
      </c>
    </row>
    <row r="120" spans="1:16" x14ac:dyDescent="0.25">
      <c r="B120" s="2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3"/>
      <c r="N120" s="3"/>
      <c r="O120" s="3"/>
      <c r="P120" s="3"/>
    </row>
    <row r="121" spans="1:16" x14ac:dyDescent="0.25">
      <c r="B121" s="2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3"/>
      <c r="N121" s="3"/>
      <c r="O121" s="3"/>
      <c r="P121" s="3"/>
    </row>
    <row r="122" spans="1:16" x14ac:dyDescent="0.25">
      <c r="B122" s="2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3"/>
      <c r="N122" s="3"/>
      <c r="O122" s="3"/>
      <c r="P122" s="3"/>
    </row>
    <row r="123" spans="1:16" x14ac:dyDescent="0.25">
      <c r="B123" s="2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3"/>
      <c r="N123" s="3"/>
      <c r="O123" s="3"/>
      <c r="P123" s="3"/>
    </row>
    <row r="124" spans="1:16" x14ac:dyDescent="0.25">
      <c r="B124" s="2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3"/>
      <c r="N124" s="3"/>
      <c r="O124" s="3"/>
      <c r="P124" s="3"/>
    </row>
    <row r="125" spans="1:16" x14ac:dyDescent="0.25">
      <c r="B125" s="2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3"/>
      <c r="N125" s="3"/>
      <c r="O125" s="3"/>
      <c r="P125" s="3"/>
    </row>
    <row r="126" spans="1:16" x14ac:dyDescent="0.25">
      <c r="B126" s="2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3"/>
      <c r="N126" s="3"/>
      <c r="O126" s="3"/>
      <c r="P126" s="3"/>
    </row>
    <row r="127" spans="1:16" x14ac:dyDescent="0.25">
      <c r="B127" s="2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3"/>
      <c r="N127" s="3"/>
      <c r="O127" s="3"/>
      <c r="P127" s="3"/>
    </row>
    <row r="128" spans="1:16" x14ac:dyDescent="0.25">
      <c r="B128" s="2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3"/>
      <c r="N128" s="3"/>
      <c r="O128" s="3"/>
      <c r="P128" s="3"/>
    </row>
    <row r="129" spans="2:16" x14ac:dyDescent="0.25">
      <c r="B129" s="2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3"/>
      <c r="N129" s="3"/>
      <c r="O129" s="3"/>
      <c r="P129" s="3"/>
    </row>
    <row r="130" spans="2:16" x14ac:dyDescent="0.25">
      <c r="B130" s="2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3"/>
      <c r="N130" s="3"/>
      <c r="O130" s="3"/>
      <c r="P130" s="3"/>
    </row>
    <row r="131" spans="2:16" x14ac:dyDescent="0.25">
      <c r="B131" s="2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3"/>
      <c r="N131" s="3"/>
      <c r="O131" s="3"/>
      <c r="P131" s="3"/>
    </row>
    <row r="132" spans="2:16" x14ac:dyDescent="0.25">
      <c r="B132" s="2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3"/>
      <c r="N132" s="3"/>
      <c r="O132" s="3"/>
      <c r="P132" s="3"/>
    </row>
    <row r="133" spans="2:16" x14ac:dyDescent="0.25">
      <c r="B133" s="2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3"/>
      <c r="N133" s="3"/>
      <c r="O133" s="3"/>
      <c r="P133" s="3"/>
    </row>
    <row r="134" spans="2:16" x14ac:dyDescent="0.25">
      <c r="B134" s="2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3"/>
      <c r="N134" s="3"/>
      <c r="O134" s="3"/>
      <c r="P134" s="3"/>
    </row>
    <row r="135" spans="2:16" x14ac:dyDescent="0.25">
      <c r="B135" s="2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3"/>
      <c r="N135" s="3"/>
      <c r="O135" s="3"/>
      <c r="P135" s="3"/>
    </row>
    <row r="136" spans="2:16" x14ac:dyDescent="0.25">
      <c r="B136" s="2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3"/>
      <c r="N136" s="3"/>
      <c r="O136" s="3"/>
      <c r="P136" s="3"/>
    </row>
    <row r="137" spans="2:16" x14ac:dyDescent="0.25">
      <c r="B137" s="2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3"/>
      <c r="N137" s="3"/>
      <c r="O137" s="3"/>
      <c r="P137" s="3"/>
    </row>
    <row r="138" spans="2:16" x14ac:dyDescent="0.25">
      <c r="B138" s="2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3"/>
      <c r="N138" s="3"/>
      <c r="O138" s="3"/>
      <c r="P138" s="3"/>
    </row>
    <row r="139" spans="2:16" x14ac:dyDescent="0.25">
      <c r="B139" s="2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3"/>
      <c r="N139" s="3"/>
      <c r="O139" s="3"/>
      <c r="P139" s="3"/>
    </row>
    <row r="140" spans="2:16" x14ac:dyDescent="0.25">
      <c r="B140" s="2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3"/>
      <c r="N140" s="3"/>
      <c r="O140" s="3"/>
      <c r="P140" s="3"/>
    </row>
    <row r="141" spans="2:16" x14ac:dyDescent="0.25">
      <c r="B141" s="2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3"/>
      <c r="N141" s="3"/>
      <c r="O141" s="3"/>
      <c r="P141" s="3"/>
    </row>
    <row r="142" spans="2:16" x14ac:dyDescent="0.25">
      <c r="B142" s="2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3"/>
      <c r="N142" s="3"/>
      <c r="O142" s="3"/>
      <c r="P142" s="3"/>
    </row>
    <row r="143" spans="2:16" x14ac:dyDescent="0.25">
      <c r="B143" s="2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3"/>
      <c r="N143" s="3"/>
      <c r="O143" s="3"/>
      <c r="P143" s="3"/>
    </row>
    <row r="144" spans="2:16" x14ac:dyDescent="0.25">
      <c r="B144" s="2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3"/>
      <c r="N144" s="3"/>
      <c r="O144" s="3"/>
      <c r="P144" s="3"/>
    </row>
    <row r="145" spans="2:16" x14ac:dyDescent="0.25">
      <c r="B145" s="2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3"/>
      <c r="N145" s="3"/>
      <c r="O145" s="3"/>
      <c r="P145" s="3"/>
    </row>
    <row r="146" spans="2:16" x14ac:dyDescent="0.25">
      <c r="B146" s="2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3"/>
      <c r="N146" s="3"/>
      <c r="O146" s="3"/>
      <c r="P146" s="3"/>
    </row>
    <row r="147" spans="2:16" x14ac:dyDescent="0.25">
      <c r="B147" s="2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3"/>
      <c r="N147" s="3"/>
      <c r="O147" s="3"/>
      <c r="P147" s="3"/>
    </row>
    <row r="148" spans="2:16" x14ac:dyDescent="0.25">
      <c r="B148" s="2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3"/>
      <c r="N148" s="3"/>
      <c r="O148" s="3"/>
      <c r="P148" s="3"/>
    </row>
    <row r="149" spans="2:16" x14ac:dyDescent="0.25">
      <c r="B149" s="2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3"/>
      <c r="N149" s="3"/>
      <c r="O149" s="3"/>
      <c r="P149" s="3"/>
    </row>
    <row r="150" spans="2:16" x14ac:dyDescent="0.25">
      <c r="B150" s="2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3"/>
      <c r="N150" s="3"/>
      <c r="O150" s="3"/>
      <c r="P150" s="3"/>
    </row>
    <row r="151" spans="2:16" x14ac:dyDescent="0.25">
      <c r="B151" s="2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3"/>
      <c r="N151" s="3"/>
      <c r="O151" s="3"/>
      <c r="P151" s="3"/>
    </row>
    <row r="152" spans="2:16" x14ac:dyDescent="0.25">
      <c r="B152" s="2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3"/>
      <c r="N152" s="3"/>
      <c r="O152" s="3"/>
      <c r="P152" s="3"/>
    </row>
    <row r="153" spans="2:16" x14ac:dyDescent="0.25">
      <c r="B153" s="2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3"/>
      <c r="N153" s="3"/>
      <c r="O153" s="3"/>
      <c r="P153" s="3"/>
    </row>
    <row r="154" spans="2:16" x14ac:dyDescent="0.25">
      <c r="B154" s="2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3"/>
      <c r="N154" s="3"/>
      <c r="O154" s="3"/>
      <c r="P154" s="3"/>
    </row>
    <row r="155" spans="2:16" x14ac:dyDescent="0.25">
      <c r="B155" s="2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3"/>
      <c r="N155" s="3"/>
      <c r="O155" s="3"/>
      <c r="P155" s="3"/>
    </row>
    <row r="156" spans="2:16" x14ac:dyDescent="0.25">
      <c r="B156" s="2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3"/>
      <c r="N156" s="3"/>
      <c r="O156" s="3"/>
      <c r="P156" s="3"/>
    </row>
    <row r="157" spans="2:16" x14ac:dyDescent="0.25">
      <c r="B157" s="2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3"/>
      <c r="N157" s="3"/>
      <c r="O157" s="3"/>
      <c r="P157" s="3"/>
    </row>
    <row r="158" spans="2:16" x14ac:dyDescent="0.25">
      <c r="B158" s="2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3"/>
      <c r="N158" s="3"/>
      <c r="O158" s="3"/>
      <c r="P158" s="3"/>
    </row>
    <row r="159" spans="2:16" x14ac:dyDescent="0.25">
      <c r="B159" s="2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3"/>
      <c r="N159" s="3"/>
      <c r="O159" s="3"/>
      <c r="P159" s="3"/>
    </row>
    <row r="160" spans="2:16" x14ac:dyDescent="0.25">
      <c r="B160" s="2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3"/>
      <c r="N160" s="3"/>
      <c r="O160" s="3"/>
      <c r="P160" s="3"/>
    </row>
    <row r="161" spans="2:16" x14ac:dyDescent="0.25">
      <c r="B161" s="2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3"/>
      <c r="N161" s="3"/>
      <c r="O161" s="3"/>
      <c r="P161" s="3"/>
    </row>
    <row r="162" spans="2:16" x14ac:dyDescent="0.25">
      <c r="B162" s="2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3"/>
      <c r="N162" s="3"/>
      <c r="O162" s="3"/>
      <c r="P162" s="3"/>
    </row>
    <row r="163" spans="2:16" x14ac:dyDescent="0.25">
      <c r="B163" s="2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3"/>
      <c r="N163" s="3"/>
      <c r="O163" s="3"/>
      <c r="P163" s="3"/>
    </row>
    <row r="164" spans="2:16" x14ac:dyDescent="0.25">
      <c r="B164" s="2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3"/>
      <c r="N164" s="3"/>
      <c r="O164" s="3"/>
      <c r="P164" s="3"/>
    </row>
    <row r="165" spans="2:16" x14ac:dyDescent="0.25">
      <c r="B165" s="2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3"/>
      <c r="N165" s="3"/>
      <c r="O165" s="3"/>
      <c r="P165" s="3"/>
    </row>
    <row r="166" spans="2:16" x14ac:dyDescent="0.25">
      <c r="B166" s="2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3"/>
      <c r="N166" s="3"/>
      <c r="O166" s="3"/>
      <c r="P166" s="3"/>
    </row>
    <row r="167" spans="2:16" x14ac:dyDescent="0.25">
      <c r="B167" s="2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3"/>
      <c r="N167" s="3"/>
      <c r="O167" s="3"/>
      <c r="P167" s="3"/>
    </row>
    <row r="168" spans="2:16" x14ac:dyDescent="0.25">
      <c r="B168" s="2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3"/>
      <c r="N168" s="3"/>
      <c r="O168" s="3"/>
      <c r="P168" s="3"/>
    </row>
    <row r="169" spans="2:16" x14ac:dyDescent="0.25">
      <c r="B169" s="2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3"/>
      <c r="N169" s="3"/>
      <c r="O169" s="3"/>
      <c r="P169" s="3"/>
    </row>
    <row r="170" spans="2:16" x14ac:dyDescent="0.25">
      <c r="B170" s="2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3"/>
      <c r="N170" s="3"/>
      <c r="O170" s="3"/>
      <c r="P170" s="3"/>
    </row>
    <row r="171" spans="2:16" x14ac:dyDescent="0.25">
      <c r="B171" s="2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3"/>
      <c r="N171" s="3"/>
      <c r="O171" s="3"/>
      <c r="P171" s="3"/>
    </row>
    <row r="172" spans="2:16" x14ac:dyDescent="0.25">
      <c r="B172" s="2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3"/>
      <c r="N172" s="3"/>
      <c r="O172" s="3"/>
      <c r="P172" s="3"/>
    </row>
    <row r="173" spans="2:16" x14ac:dyDescent="0.25">
      <c r="B173" s="2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3"/>
      <c r="N173" s="3"/>
      <c r="O173" s="3"/>
      <c r="P173" s="3"/>
    </row>
    <row r="174" spans="2:16" x14ac:dyDescent="0.25">
      <c r="B174" s="2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3"/>
      <c r="N174" s="3"/>
      <c r="O174" s="3"/>
      <c r="P174" s="3"/>
    </row>
    <row r="175" spans="2:16" x14ac:dyDescent="0.25">
      <c r="B175" s="2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3"/>
      <c r="N175" s="3"/>
      <c r="O175" s="3"/>
      <c r="P175" s="3"/>
    </row>
    <row r="176" spans="2:16" x14ac:dyDescent="0.25">
      <c r="B176" s="2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3"/>
      <c r="N176" s="3"/>
      <c r="O176" s="3"/>
      <c r="P176" s="3"/>
    </row>
    <row r="177" spans="2:16" x14ac:dyDescent="0.25">
      <c r="B177" s="2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3"/>
      <c r="N177" s="3"/>
      <c r="O177" s="3"/>
      <c r="P177" s="3"/>
    </row>
    <row r="178" spans="2:16" x14ac:dyDescent="0.25">
      <c r="B178" s="2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3"/>
      <c r="N178" s="3"/>
      <c r="O178" s="3"/>
      <c r="P178" s="3"/>
    </row>
    <row r="179" spans="2:16" x14ac:dyDescent="0.25">
      <c r="B179" s="2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3"/>
      <c r="N179" s="3"/>
      <c r="O179" s="3"/>
      <c r="P179" s="3"/>
    </row>
    <row r="180" spans="2:16" x14ac:dyDescent="0.25">
      <c r="B180" s="2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3"/>
      <c r="N180" s="3"/>
      <c r="O180" s="3"/>
      <c r="P180" s="3"/>
    </row>
    <row r="181" spans="2:16" x14ac:dyDescent="0.25">
      <c r="B181" s="2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3"/>
      <c r="N181" s="3"/>
      <c r="O181" s="3"/>
      <c r="P181" s="3"/>
    </row>
    <row r="182" spans="2:16" x14ac:dyDescent="0.25">
      <c r="B182" s="2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3"/>
      <c r="N182" s="3"/>
      <c r="O182" s="3"/>
      <c r="P182" s="3"/>
    </row>
    <row r="183" spans="2:16" x14ac:dyDescent="0.25">
      <c r="B183" s="2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3"/>
      <c r="N183" s="3"/>
      <c r="O183" s="3"/>
      <c r="P183" s="3"/>
    </row>
    <row r="184" spans="2:16" x14ac:dyDescent="0.25">
      <c r="B184" s="2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3"/>
      <c r="N184" s="3"/>
      <c r="O184" s="3"/>
      <c r="P184" s="3"/>
    </row>
    <row r="185" spans="2:16" x14ac:dyDescent="0.25">
      <c r="B185" s="2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3"/>
      <c r="N185" s="3"/>
      <c r="O185" s="3"/>
      <c r="P185" s="3"/>
    </row>
    <row r="186" spans="2:16" x14ac:dyDescent="0.25">
      <c r="B186" s="2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3"/>
      <c r="N186" s="3"/>
      <c r="O186" s="3"/>
      <c r="P186" s="3"/>
    </row>
    <row r="187" spans="2:16" x14ac:dyDescent="0.25">
      <c r="B187" s="2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3"/>
      <c r="N187" s="3"/>
      <c r="O187" s="3"/>
      <c r="P187" s="3"/>
    </row>
    <row r="188" spans="2:16" x14ac:dyDescent="0.25">
      <c r="B188" s="2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3"/>
      <c r="N188" s="3"/>
      <c r="O188" s="3"/>
      <c r="P188" s="3"/>
    </row>
    <row r="189" spans="2:16" x14ac:dyDescent="0.25">
      <c r="B189" s="2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3"/>
      <c r="N189" s="3"/>
      <c r="O189" s="3"/>
      <c r="P189" s="3"/>
    </row>
    <row r="190" spans="2:16" x14ac:dyDescent="0.25">
      <c r="B190" s="2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3"/>
      <c r="N190" s="3"/>
      <c r="O190" s="3"/>
      <c r="P190" s="3"/>
    </row>
    <row r="191" spans="2:16" x14ac:dyDescent="0.25">
      <c r="B191" s="2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3"/>
      <c r="N191" s="3"/>
      <c r="O191" s="3"/>
      <c r="P191" s="3"/>
    </row>
    <row r="192" spans="2:16" x14ac:dyDescent="0.25">
      <c r="B192" s="2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3"/>
      <c r="N192" s="3"/>
      <c r="O192" s="3"/>
      <c r="P192" s="3"/>
    </row>
    <row r="193" spans="2:16" x14ac:dyDescent="0.25">
      <c r="B193" s="2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3"/>
      <c r="N193" s="3"/>
      <c r="O193" s="3"/>
      <c r="P193" s="3"/>
    </row>
    <row r="194" spans="2:16" x14ac:dyDescent="0.25">
      <c r="B194" s="2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3"/>
      <c r="N194" s="3"/>
      <c r="O194" s="3"/>
      <c r="P194" s="3"/>
    </row>
    <row r="195" spans="2:16" x14ac:dyDescent="0.25">
      <c r="B195" s="2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3"/>
      <c r="N195" s="3"/>
      <c r="O195" s="3"/>
      <c r="P195" s="3"/>
    </row>
    <row r="196" spans="2:16" x14ac:dyDescent="0.25">
      <c r="B196" s="2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3"/>
      <c r="N196" s="3"/>
      <c r="O196" s="3"/>
      <c r="P196" s="3"/>
    </row>
    <row r="197" spans="2:16" x14ac:dyDescent="0.25">
      <c r="B197" s="2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3"/>
      <c r="N197" s="3"/>
      <c r="O197" s="3"/>
      <c r="P197" s="3"/>
    </row>
    <row r="198" spans="2:16" x14ac:dyDescent="0.25">
      <c r="B198" s="2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3"/>
      <c r="N198" s="3"/>
      <c r="O198" s="3"/>
      <c r="P198" s="3"/>
    </row>
    <row r="199" spans="2:16" x14ac:dyDescent="0.25">
      <c r="B199" s="2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3"/>
      <c r="N199" s="3"/>
      <c r="O199" s="3"/>
      <c r="P199" s="3"/>
    </row>
    <row r="200" spans="2:16" x14ac:dyDescent="0.25">
      <c r="B200" s="2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3"/>
      <c r="N200" s="3"/>
      <c r="O200" s="3"/>
      <c r="P200" s="3"/>
    </row>
    <row r="201" spans="2:16" x14ac:dyDescent="0.25">
      <c r="B201" s="2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3"/>
      <c r="N201" s="3"/>
      <c r="O201" s="3"/>
      <c r="P201" s="3"/>
    </row>
    <row r="202" spans="2:16" x14ac:dyDescent="0.25">
      <c r="B202" s="2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3"/>
      <c r="N202" s="3"/>
      <c r="O202" s="3"/>
      <c r="P202" s="3"/>
    </row>
    <row r="203" spans="2:16" x14ac:dyDescent="0.25">
      <c r="B203" s="2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3"/>
      <c r="N203" s="3"/>
      <c r="O203" s="3"/>
      <c r="P203" s="3"/>
    </row>
    <row r="204" spans="2:16" x14ac:dyDescent="0.25">
      <c r="B204" s="2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3"/>
      <c r="N204" s="3"/>
      <c r="O204" s="3"/>
      <c r="P204" s="3"/>
    </row>
    <row r="205" spans="2:16" x14ac:dyDescent="0.25">
      <c r="B205" s="2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3"/>
      <c r="N205" s="3"/>
      <c r="O205" s="3"/>
      <c r="P205" s="3"/>
    </row>
    <row r="206" spans="2:16" x14ac:dyDescent="0.25">
      <c r="B206" s="2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3"/>
      <c r="N206" s="3"/>
      <c r="O206" s="3"/>
      <c r="P206" s="3"/>
    </row>
    <row r="207" spans="2:16" x14ac:dyDescent="0.25">
      <c r="B207" s="2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3"/>
      <c r="N207" s="3"/>
      <c r="O207" s="3"/>
      <c r="P207" s="3"/>
    </row>
    <row r="208" spans="2:16" x14ac:dyDescent="0.25">
      <c r="B208" s="2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3"/>
      <c r="N208" s="3"/>
      <c r="O208" s="3"/>
      <c r="P208" s="3"/>
    </row>
    <row r="209" spans="2:16" x14ac:dyDescent="0.25">
      <c r="B209" s="2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3"/>
      <c r="N209" s="3"/>
      <c r="O209" s="3"/>
      <c r="P209" s="3"/>
    </row>
  </sheetData>
  <mergeCells count="13">
    <mergeCell ref="T7:U7"/>
    <mergeCell ref="T5:U5"/>
    <mergeCell ref="T6:U6"/>
    <mergeCell ref="D5:D6"/>
    <mergeCell ref="A5:A6"/>
    <mergeCell ref="E5:H5"/>
    <mergeCell ref="I5:L5"/>
    <mergeCell ref="M5:P5"/>
    <mergeCell ref="M1:P1"/>
    <mergeCell ref="M2:P2"/>
    <mergeCell ref="B3:L3"/>
    <mergeCell ref="B5:B6"/>
    <mergeCell ref="C5:C6"/>
  </mergeCells>
  <phoneticPr fontId="19" type="noConversion"/>
  <pageMargins left="0.78740157480314965" right="0.39370078740157483" top="0.78740157480314965" bottom="0.59055118110236227" header="0.31496062992125984" footer="0.31496062992125984"/>
  <pageSetup paperSize="8" scale="64" firstPageNumber="330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Администрация г.Радужный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Абдуллина С.Ч.</cp:lastModifiedBy>
  <cp:lastPrinted>2024-11-26T09:38:03Z</cp:lastPrinted>
  <dcterms:created xsi:type="dcterms:W3CDTF">2016-10-31T04:35:17Z</dcterms:created>
  <dcterms:modified xsi:type="dcterms:W3CDTF">2024-11-26T09:47:42Z</dcterms:modified>
</cp:coreProperties>
</file>