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24BBBD28-3FF5-4CCC-88CF-209643781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0" r:id="rId1"/>
  </sheets>
  <definedNames>
    <definedName name="_xlnm.Print_Titles" localSheetId="0">'1'!$6:$6</definedName>
    <definedName name="_xlnm.Print_Area" localSheetId="0">'1'!$A$1:$H$82</definedName>
  </definedNames>
  <calcPr calcId="191029"/>
</workbook>
</file>

<file path=xl/calcChain.xml><?xml version="1.0" encoding="utf-8"?>
<calcChain xmlns="http://schemas.openxmlformats.org/spreadsheetml/2006/main">
  <c r="E33" i="10" l="1"/>
  <c r="E32" i="10"/>
  <c r="E31" i="10" s="1"/>
  <c r="C31" i="10"/>
  <c r="E37" i="10" l="1"/>
  <c r="C37" i="10"/>
  <c r="E38" i="10"/>
  <c r="E39" i="10"/>
  <c r="D74" i="10" l="1"/>
  <c r="C10" i="10"/>
  <c r="D10" i="10" l="1"/>
  <c r="E19" i="10"/>
  <c r="E13" i="10"/>
  <c r="E58" i="10"/>
  <c r="E26" i="10" l="1"/>
  <c r="E20" i="10" l="1"/>
  <c r="D52" i="10" l="1"/>
  <c r="E51" i="10"/>
  <c r="E16" i="10" l="1"/>
  <c r="E18" i="10" l="1"/>
  <c r="E77" i="10" l="1"/>
  <c r="C9" i="10"/>
  <c r="E17" i="10"/>
  <c r="C23" i="10"/>
  <c r="C22" i="10" s="1"/>
  <c r="C34" i="10"/>
  <c r="C29" i="10" s="1"/>
  <c r="C40" i="10"/>
  <c r="C46" i="10"/>
  <c r="C52" i="10"/>
  <c r="C8" i="10" l="1"/>
  <c r="C44" i="10"/>
  <c r="E66" i="10"/>
  <c r="E78" i="10"/>
  <c r="D70" i="10" l="1"/>
  <c r="C70" i="10"/>
  <c r="E81" i="10" l="1"/>
  <c r="E80" i="10"/>
  <c r="E79" i="10"/>
  <c r="E76" i="10"/>
  <c r="E75" i="10"/>
  <c r="E74" i="10"/>
  <c r="E73" i="10"/>
  <c r="E72" i="10"/>
  <c r="E71" i="10"/>
  <c r="H70" i="10"/>
  <c r="H69" i="10" s="1"/>
  <c r="G70" i="10"/>
  <c r="G69" i="10" s="1"/>
  <c r="F70" i="10"/>
  <c r="F69" i="10" s="1"/>
  <c r="C69" i="10"/>
  <c r="C68" i="10" s="1"/>
  <c r="D69" i="10"/>
  <c r="D68" i="10" s="1"/>
  <c r="E65" i="10"/>
  <c r="E64" i="10"/>
  <c r="E63" i="10"/>
  <c r="E62" i="10"/>
  <c r="H61" i="10"/>
  <c r="G61" i="10"/>
  <c r="F61" i="10"/>
  <c r="D61" i="10"/>
  <c r="C61" i="10"/>
  <c r="E60" i="10"/>
  <c r="E59" i="10"/>
  <c r="H57" i="10"/>
  <c r="G57" i="10"/>
  <c r="F57" i="10"/>
  <c r="D57" i="10"/>
  <c r="C57" i="10"/>
  <c r="E56" i="10"/>
  <c r="E54" i="10"/>
  <c r="E53" i="10"/>
  <c r="E50" i="10"/>
  <c r="E49" i="10"/>
  <c r="E48" i="10"/>
  <c r="E47" i="10"/>
  <c r="H46" i="10"/>
  <c r="G46" i="10"/>
  <c r="F46" i="10"/>
  <c r="F44" i="10" s="1"/>
  <c r="D46" i="10"/>
  <c r="E45" i="10"/>
  <c r="E42" i="10"/>
  <c r="E41" i="10"/>
  <c r="H40" i="10"/>
  <c r="G40" i="10"/>
  <c r="F40" i="10"/>
  <c r="D40" i="10"/>
  <c r="E36" i="10"/>
  <c r="E35" i="10"/>
  <c r="H34" i="10"/>
  <c r="G34" i="10"/>
  <c r="F34" i="10"/>
  <c r="D34" i="10"/>
  <c r="D29" i="10" s="1"/>
  <c r="E30" i="10"/>
  <c r="H29" i="10"/>
  <c r="G29" i="10"/>
  <c r="F29" i="10"/>
  <c r="E28" i="10"/>
  <c r="H27" i="10"/>
  <c r="G27" i="10"/>
  <c r="F27" i="10"/>
  <c r="E27" i="10"/>
  <c r="E25" i="10"/>
  <c r="E24" i="10"/>
  <c r="E23" i="10" s="1"/>
  <c r="D23" i="10"/>
  <c r="D22" i="10" s="1"/>
  <c r="E21" i="10"/>
  <c r="E15" i="10"/>
  <c r="E14" i="10"/>
  <c r="E12" i="10"/>
  <c r="E11" i="10"/>
  <c r="H10" i="10"/>
  <c r="H9" i="10" s="1"/>
  <c r="G10" i="10"/>
  <c r="G9" i="10" s="1"/>
  <c r="F10" i="10"/>
  <c r="F9" i="10" s="1"/>
  <c r="D9" i="10"/>
  <c r="D55" i="10" l="1"/>
  <c r="D43" i="10" s="1"/>
  <c r="E10" i="10"/>
  <c r="E9" i="10" s="1"/>
  <c r="D44" i="10"/>
  <c r="H55" i="10"/>
  <c r="H43" i="10" s="1"/>
  <c r="C55" i="10"/>
  <c r="C43" i="10" s="1"/>
  <c r="F55" i="10"/>
  <c r="F43" i="10" s="1"/>
  <c r="F8" i="10"/>
  <c r="G8" i="10"/>
  <c r="H8" i="10"/>
  <c r="E70" i="10"/>
  <c r="E69" i="10" s="1"/>
  <c r="E68" i="10" s="1"/>
  <c r="E34" i="10"/>
  <c r="E29" i="10" s="1"/>
  <c r="E40" i="10"/>
  <c r="G55" i="10"/>
  <c r="G43" i="10" s="1"/>
  <c r="H44" i="10"/>
  <c r="G44" i="10"/>
  <c r="E57" i="10"/>
  <c r="E22" i="10"/>
  <c r="D8" i="10"/>
  <c r="E61" i="10"/>
  <c r="E52" i="10"/>
  <c r="E46" i="10"/>
  <c r="E44" i="10" s="1"/>
  <c r="E55" i="10" l="1"/>
  <c r="E43" i="10" s="1"/>
  <c r="G67" i="10"/>
  <c r="G82" i="10" s="1"/>
  <c r="F67" i="10"/>
  <c r="F82" i="10" s="1"/>
  <c r="H67" i="10"/>
  <c r="H82" i="10" s="1"/>
  <c r="C67" i="10"/>
  <c r="C82" i="10" s="1"/>
  <c r="D67" i="10"/>
  <c r="D82" i="10" s="1"/>
  <c r="E8" i="10"/>
  <c r="E67" i="10" l="1"/>
  <c r="E82" i="10" s="1"/>
</calcChain>
</file>

<file path=xl/sharedStrings.xml><?xml version="1.0" encoding="utf-8"?>
<sst xmlns="http://schemas.openxmlformats.org/spreadsheetml/2006/main" count="157" uniqueCount="157">
  <si>
    <t>Иные межбюджетные трансферты</t>
  </si>
  <si>
    <t>Уточнить на:</t>
  </si>
  <si>
    <t>Фактическое исполнение сентября 2011г</t>
  </si>
  <si>
    <t>Уточненный бюджет  9 месяцев 2011</t>
  </si>
  <si>
    <t>Фактическое исполнение доходов на 01.10.2011г</t>
  </si>
  <si>
    <t>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</si>
  <si>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</si>
  <si>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</si>
  <si>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</si>
  <si>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</si>
  <si>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000 1 01 02010 01 0000 110</t>
  </si>
  <si>
    <t xml:space="preserve">182 1 01 02020 01 1000110 </t>
  </si>
  <si>
    <t xml:space="preserve">182 1 01 02030 01 1000110 </t>
  </si>
  <si>
    <t>000 1 01 02040 01 0000 110</t>
  </si>
  <si>
    <t>000 1 05 00000 00 0000 000</t>
  </si>
  <si>
    <t>Налоги на совокупный доход</t>
  </si>
  <si>
    <t>000 1 05 01000 00 0000 110</t>
  </si>
  <si>
    <t>000 1 05 01010 01 0000 110</t>
  </si>
  <si>
    <t xml:space="preserve">Налог, взимаемый с налогоплательщиков, выбравших в качестве объекта налогообложения доходы 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</si>
  <si>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</si>
  <si>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</si>
  <si>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000 1 05 03010 01 0000 110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</si>
  <si>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</si>
  <si>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</si>
  <si>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000 1 06 00000 00 0000 000</t>
  </si>
  <si>
    <t>Налоги на  имущество</t>
  </si>
  <si>
    <t>000 1 06 01020 04 0000 110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</si>
  <si>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</t>
  </si>
  <si>
    <t>000 1 06 06000 00 0000 110</t>
  </si>
  <si>
    <t>Земельный налог</t>
  </si>
  <si>
    <t>000 1 06 06032 04 0000 110</t>
  </si>
  <si>
    <t>Земельный налог с организаций, обладающих земельным участком, расположенным в границах городских округов</t>
  </si>
  <si>
    <t>000 1 06 06042 04 0000 110</t>
  </si>
  <si>
    <t>Земельный налог с физических лиц, обладающих земельным участком, расположенным в границах городских округов</t>
  </si>
  <si>
    <t>000 1 08 00000 00 0000 000</t>
  </si>
  <si>
    <t>000 1 09 00000 00 0000 000</t>
  </si>
  <si>
    <t>Задолженность и перерасчеты по отменым налогам, сборам и иным обязательным платежам</t>
  </si>
  <si>
    <t>000 1 09 04052 04 0000 110</t>
  </si>
  <si>
    <t>Земельный налог (по обязательствам, возникшим до 01 января 2006 года), мобилизуемый на территориях городских округов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</si>
  <si>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</si>
  <si>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</si>
  <si>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</si>
  <si>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уставных(складочных) капиталах хозяйственных товариществ и обществ, или дивидендов по акциям, принадлежащим городским округам</t>
  </si>
  <si>
    <t>000 1 11 05000 00 0000 120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</si>
  <si>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</si>
  <si>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</si>
  <si>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</si>
  <si>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</si>
  <si>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000 1 11 05034 04 0000 120</t>
  </si>
  <si>
    <t>Доходы от сдачи в аренду имущества, находящегося в оперативном управлении 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</si>
  <si>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000 1 11 09044 04 0000 120</t>
  </si>
  <si>
    <t>000 1 13 01994 04 0000 130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</si>
  <si>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</si>
  <si>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</si>
  <si>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</si>
  <si>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 материальных и нематериальных активов в т.ч:</t>
  </si>
  <si>
    <t>000 1 14 01040 04 0000 410</t>
  </si>
  <si>
    <t>Доходы от продажи квартир, находящихся в собственности городских округов</t>
  </si>
  <si>
    <t>000 1 14 02043 04 0000 410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</si>
  <si>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</si>
  <si>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000 1 14 06024 04 0000 430</t>
  </si>
  <si>
    <t>000 1 16 00000 00 0000 000</t>
  </si>
  <si>
    <t>Штрафы, санкции, возмещение ущерба</t>
  </si>
  <si>
    <t>000 2 02 00000 00 0000 000</t>
  </si>
  <si>
    <t>000 2 18 00000 00 0000 000</t>
  </si>
  <si>
    <t>ИТОГО ДОХОДОВ</t>
  </si>
  <si>
    <t xml:space="preserve">Дотации бюджетам городских округов на выравнивание бюджетной обеспеченности                                           </t>
  </si>
  <si>
    <t xml:space="preserve">Дотации бюджетам городских округов на поддержку мер по обеспечению сбалансированности бюджетов                                        </t>
  </si>
  <si>
    <t xml:space="preserve">Прочие безвозмездные поступления </t>
  </si>
  <si>
    <t>Возврат остатков субсидий, субвенций и иных межбюджетных трансфертов, имеющих целевое назначение, прошлых лет</t>
  </si>
  <si>
    <t>Приложение № 1</t>
  </si>
  <si>
    <t xml:space="preserve"> к пояснительной записке  по доходам</t>
  </si>
  <si>
    <t>000 1 14 02043 04 0000 440</t>
  </si>
  <si>
    <t>000 1 03 02000 01 0000 110</t>
  </si>
  <si>
    <t xml:space="preserve">Налог, взимаемый в связи с применением упрощенной системы налогообложения </t>
  </si>
  <si>
    <t>Государственная пошлина</t>
  </si>
  <si>
    <t>000 1 09 07000 000000 110</t>
  </si>
  <si>
    <t>Прочие  налоги и сборы (по отмененным местным налогам и сборам)</t>
  </si>
  <si>
    <t>000 1 11 01040 04 0000 120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</si>
  <si>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</si>
  <si>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000 1 13 000000 00 0000 000</t>
  </si>
  <si>
    <t>Доходы от продажи земельных участков, находящихся в государственной и муниципальной собственности в т.ч:</t>
  </si>
  <si>
    <t>000 1 14 06000 00 0000 430</t>
  </si>
  <si>
    <t>000 1 14 06012 04 0000 430</t>
  </si>
  <si>
    <t xml:space="preserve">Доходы от продажи земельных участков,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</si>
  <si>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казенных)в т.ч:</t>
  </si>
  <si>
    <t>000 1 14 02000 00 0000 410</t>
  </si>
  <si>
    <t>НАЛОГОВЫЕ И НЕНАЛОГОВЫЕ ДОХОДЫ</t>
  </si>
  <si>
    <t xml:space="preserve">БЕЗВОЗМЕЗДНЫЕ ПОСТУПЛЕНИЯ 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</si>
  <si>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</si>
  <si>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</si>
  <si>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</si>
  <si>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000 2 19 00000 00 0000 000</t>
  </si>
  <si>
    <t>000 1 05 04000 02 0000 110</t>
  </si>
  <si>
    <t xml:space="preserve">Прочие дотации бюджетам городских округов                                        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</si>
  <si>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(аренда имущества)</t>
  </si>
  <si>
    <t>Прочие доходы от оказания платных услуг (работ) получателями средств бюджетов городских округов</t>
  </si>
  <si>
    <t>Доходы от оказания платных услуг и компенсации затрат государства</t>
  </si>
  <si>
    <t>000 2 02 15001 04 0000 150</t>
  </si>
  <si>
    <t>000 2 02 15002 04 0000 150</t>
  </si>
  <si>
    <t>000 2 02 20000 00 0000 150</t>
  </si>
  <si>
    <t>000 2 02 30000 00 0000 150</t>
  </si>
  <si>
    <t>000 2 02 40000 00 0000 150</t>
  </si>
  <si>
    <t>000 2 07 00000 00 0000 150</t>
  </si>
  <si>
    <t>000 2 02 10000 00 0000 150</t>
  </si>
  <si>
    <t>Код бюджетной классификации Российской Федерации</t>
  </si>
  <si>
    <t>Наименование кода классификации доходов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</si>
  <si>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</si>
  <si>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000 2 02 19999 04 0000 150</t>
  </si>
  <si>
    <t>000 1 14 06312 04 0000 430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</si>
  <si>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
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</si>
  <si>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</si>
  <si>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000 1 11 05324 04 0000 120</t>
  </si>
  <si>
    <t>Транспортный налог</t>
  </si>
  <si>
    <t>000 1 06 04000 02 0000 110</t>
  </si>
  <si>
    <t>Безвозмездные поступления от других бюджетов бюджетной системы Российской Федерации</t>
  </si>
  <si>
    <t>Акцизы по подакцизным товарам (продукции), производимым на территории Российской Федерации</t>
  </si>
  <si>
    <t>000 1 17 00000 00 0000 000</t>
  </si>
  <si>
    <t>Прочие неналоговые доходы (инициативные платежи)</t>
  </si>
  <si>
    <t>000 2 04 04000 04 0000 150</t>
  </si>
  <si>
    <t>Безвозмездные поступления от негосударственных организаций в бюджеты городских округов</t>
  </si>
  <si>
    <t>000 2 03 04000 04 0000 150</t>
  </si>
  <si>
    <t>Безвозмездные поступления от государственных (муниципальных) организаций в бюджеты городских округов</t>
  </si>
  <si>
    <t>000 1 01 02130 01 0000 110</t>
  </si>
  <si>
    <t>000 1 01 02140 01 0000 110</t>
  </si>
  <si>
    <t>тыс.рублей</t>
  </si>
  <si>
    <t>000 1 01 02080 01 0000 110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</si>
  <si>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      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</si>
  <si>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</si>
  <si>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</si>
  <si>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</si>
  <si>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</si>
  <si>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</si>
  <si>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</si>
  <si>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000 1 01 02210 01 0000 110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</si>
  <si>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</si>
  <si>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000 1 05 02000 02 0000 110</t>
  </si>
  <si>
    <t>Единый налог на вмененный доход</t>
  </si>
  <si>
    <t xml:space="preserve">182 1 01 02022 01 1000110 </t>
  </si>
  <si>
    <t>000 1 01 02200 01 0000 110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</si>
  <si>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
</t>
  </si>
  <si>
    <t xml:space="preserve"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
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</si>
  <si>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</si>
  <si>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</si>
  <si>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</si>
  <si>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000 1 14 02042 04 0000 440</t>
  </si>
  <si>
    <t>Уточнение плановых назначений по доходам бюджета города Радужный на 2026 год</t>
  </si>
  <si>
    <t>Утвержденный план на 2026 год</t>
  </si>
  <si>
    <t>Уточненный план на 2026 год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</si>
  <si>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</si>
  <si>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</si>
  <si>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000 1 08 03000 01 0000 110</t>
  </si>
  <si>
    <t>000 1 08 07000 01 0000 110</t>
  </si>
  <si>
    <t>Транспортный налог с организаций</t>
  </si>
  <si>
    <t>Транспортный налог с физических лиц</t>
  </si>
  <si>
    <t>000 1 06 04011 02 0000 110</t>
  </si>
  <si>
    <t>000 1 06 04012 02 0000 110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</si>
</sst>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2"/>
      <name val="Times New Roman"/>
      <family val="1"/>
      <charset val="204"/>
    </font>
    <font>
      <b/>
      <sz val="12"/>
      <color rgb="FF3333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2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 wrapText="1" shrinkToFit="1"/>
    </xf>
    <xf numFmtId="3" fontId="15" fillId="0" borderId="1" xfId="0" applyNumberFormat="1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/>
    <xf numFmtId="4" fontId="18" fillId="0" borderId="2" xfId="0" applyNumberFormat="1" applyFont="1" applyBorder="1" applyAlignment="1">
      <alignment wrapText="1"/>
    </xf>
    <xf numFmtId="165" fontId="18" fillId="0" borderId="4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4" fontId="20" fillId="0" borderId="2" xfId="0" applyNumberFormat="1" applyFont="1" applyBorder="1" applyAlignment="1">
      <alignment wrapText="1"/>
    </xf>
    <xf numFmtId="4" fontId="20" fillId="0" borderId="4" xfId="0" applyNumberFormat="1" applyFont="1" applyBorder="1" applyAlignment="1">
      <alignment wrapText="1"/>
    </xf>
    <xf numFmtId="0" fontId="10" fillId="0" borderId="0" xfId="0" applyFont="1"/>
    <xf numFmtId="0" fontId="11" fillId="0" borderId="2" xfId="0" applyFont="1" applyBorder="1" applyAlignment="1">
      <alignment horizontal="justify" wrapText="1"/>
    </xf>
    <xf numFmtId="4" fontId="11" fillId="0" borderId="2" xfId="0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4" fontId="11" fillId="4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justify" wrapText="1" shrinkToFit="1"/>
    </xf>
    <xf numFmtId="0" fontId="11" fillId="0" borderId="2" xfId="0" applyFont="1" applyBorder="1" applyAlignment="1">
      <alignment horizontal="justify" wrapText="1" shrinkToFit="1"/>
    </xf>
    <xf numFmtId="4" fontId="19" fillId="0" borderId="2" xfId="0" applyNumberFormat="1" applyFont="1" applyBorder="1" applyAlignment="1">
      <alignment wrapText="1"/>
    </xf>
    <xf numFmtId="4" fontId="19" fillId="0" borderId="4" xfId="0" applyNumberFormat="1" applyFont="1" applyBorder="1" applyAlignment="1">
      <alignment wrapText="1"/>
    </xf>
    <xf numFmtId="4" fontId="12" fillId="4" borderId="2" xfId="0" applyNumberFormat="1" applyFont="1" applyFill="1" applyBorder="1" applyAlignment="1">
      <alignment wrapText="1"/>
    </xf>
    <xf numFmtId="4" fontId="12" fillId="0" borderId="2" xfId="0" applyNumberFormat="1" applyFont="1" applyBorder="1" applyAlignment="1">
      <alignment wrapText="1"/>
    </xf>
    <xf numFmtId="0" fontId="23" fillId="0" borderId="0" xfId="0" applyFont="1"/>
    <xf numFmtId="0" fontId="24" fillId="0" borderId="0" xfId="0" applyFont="1"/>
    <xf numFmtId="4" fontId="12" fillId="2" borderId="2" xfId="0" applyNumberFormat="1" applyFont="1" applyFill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0" fontId="14" fillId="0" borderId="0" xfId="0" applyFont="1"/>
    <xf numFmtId="4" fontId="18" fillId="0" borderId="4" xfId="0" applyNumberFormat="1" applyFont="1" applyBorder="1" applyAlignment="1">
      <alignment wrapText="1"/>
    </xf>
    <xf numFmtId="0" fontId="12" fillId="0" borderId="2" xfId="0" applyFont="1" applyBorder="1" applyAlignment="1">
      <alignment horizontal="center" wrapText="1" shrinkToFit="1"/>
    </xf>
    <xf numFmtId="0" fontId="11" fillId="3" borderId="2" xfId="0" applyFont="1" applyFill="1" applyBorder="1" applyAlignment="1">
      <alignment horizontal="justify" wrapText="1"/>
    </xf>
    <xf numFmtId="0" fontId="12" fillId="0" borderId="2" xfId="0" applyFont="1" applyBorder="1" applyAlignment="1">
      <alignment wrapText="1"/>
    </xf>
    <xf numFmtId="4" fontId="11" fillId="2" borderId="2" xfId="0" applyNumberFormat="1" applyFont="1" applyFill="1" applyBorder="1" applyAlignment="1">
      <alignment wrapText="1"/>
    </xf>
    <xf numFmtId="4" fontId="12" fillId="0" borderId="0" xfId="0" applyNumberFormat="1" applyFont="1" applyAlignment="1">
      <alignment wrapText="1"/>
    </xf>
    <xf numFmtId="4" fontId="18" fillId="0" borderId="5" xfId="0" applyNumberFormat="1" applyFont="1" applyBorder="1" applyAlignment="1">
      <alignment wrapText="1"/>
    </xf>
    <xf numFmtId="4" fontId="18" fillId="0" borderId="8" xfId="0" applyNumberFormat="1" applyFont="1" applyBorder="1" applyAlignment="1">
      <alignment wrapText="1"/>
    </xf>
    <xf numFmtId="0" fontId="25" fillId="0" borderId="0" xfId="0" applyFont="1"/>
    <xf numFmtId="4" fontId="9" fillId="0" borderId="0" xfId="0" applyNumberFormat="1" applyFont="1" applyAlignment="1">
      <alignment wrapText="1"/>
    </xf>
    <xf numFmtId="4" fontId="25" fillId="0" borderId="0" xfId="0" applyNumberFormat="1" applyFont="1" applyAlignment="1">
      <alignment wrapText="1"/>
    </xf>
    <xf numFmtId="4" fontId="26" fillId="0" borderId="0" xfId="0" applyNumberFormat="1" applyFont="1" applyAlignment="1">
      <alignment wrapText="1"/>
    </xf>
    <xf numFmtId="0" fontId="26" fillId="0" borderId="0" xfId="0" applyFont="1"/>
    <xf numFmtId="0" fontId="9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1" fillId="2" borderId="2" xfId="0" applyFont="1" applyFill="1" applyBorder="1" applyAlignment="1">
      <alignment horizontal="justify" wrapText="1" shrinkToFit="1"/>
    </xf>
    <xf numFmtId="4" fontId="18" fillId="2" borderId="2" xfId="0" applyNumberFormat="1" applyFont="1" applyFill="1" applyBorder="1" applyAlignment="1">
      <alignment wrapText="1"/>
    </xf>
    <xf numFmtId="4" fontId="19" fillId="0" borderId="3" xfId="0" applyNumberFormat="1" applyFont="1" applyBorder="1" applyAlignment="1">
      <alignment wrapText="1"/>
    </xf>
    <xf numFmtId="4" fontId="12" fillId="0" borderId="3" xfId="0" applyNumberFormat="1" applyFont="1" applyBorder="1" applyAlignment="1">
      <alignment wrapText="1"/>
    </xf>
    <xf numFmtId="4" fontId="10" fillId="0" borderId="0" xfId="0" applyNumberFormat="1" applyFont="1"/>
    <xf numFmtId="166" fontId="10" fillId="0" borderId="0" xfId="0" applyNumberFormat="1" applyFont="1"/>
    <xf numFmtId="0" fontId="11" fillId="2" borderId="2" xfId="36" applyFont="1" applyFill="1" applyBorder="1" applyAlignment="1">
      <alignment horizontal="justify" vertical="top" wrapText="1"/>
    </xf>
    <xf numFmtId="4" fontId="9" fillId="0" borderId="0" xfId="0" applyNumberFormat="1" applyFont="1"/>
    <xf numFmtId="4" fontId="21" fillId="0" borderId="2" xfId="0" applyNumberFormat="1" applyFont="1" applyBorder="1" applyAlignment="1">
      <alignment wrapText="1"/>
    </xf>
    <xf numFmtId="4" fontId="21" fillId="2" borderId="2" xfId="0" applyNumberFormat="1" applyFont="1" applyFill="1" applyBorder="1" applyAlignment="1">
      <alignment wrapText="1"/>
    </xf>
    <xf numFmtId="0" fontId="12" fillId="0" borderId="9" xfId="0" applyFont="1" applyBorder="1"/>
    <xf numFmtId="0" fontId="12" fillId="2" borderId="2" xfId="1" applyFont="1" applyFill="1" applyBorder="1" applyAlignment="1">
      <alignment wrapText="1"/>
    </xf>
    <xf numFmtId="0" fontId="12" fillId="0" borderId="11" xfId="0" applyFont="1" applyBorder="1" applyAlignment="1">
      <alignment horizontal="justify" wrapText="1" shrinkToFit="1"/>
    </xf>
    <xf numFmtId="4" fontId="12" fillId="2" borderId="11" xfId="0" applyNumberFormat="1" applyFont="1" applyFill="1" applyBorder="1" applyAlignment="1">
      <alignment wrapText="1"/>
    </xf>
    <xf numFmtId="0" fontId="9" fillId="0" borderId="12" xfId="0" applyFont="1" applyBorder="1"/>
    <xf numFmtId="0" fontId="12" fillId="0" borderId="13" xfId="0" applyFont="1" applyBorder="1" applyAlignment="1">
      <alignment horizontal="center" wrapText="1" shrinkToFit="1"/>
    </xf>
    <xf numFmtId="4" fontId="18" fillId="0" borderId="13" xfId="0" applyNumberFormat="1" applyFont="1" applyBorder="1" applyAlignment="1">
      <alignment wrapText="1"/>
    </xf>
    <xf numFmtId="4" fontId="18" fillId="0" borderId="14" xfId="0" applyNumberFormat="1" applyFont="1" applyBorder="1" applyAlignment="1">
      <alignment wrapText="1"/>
    </xf>
    <xf numFmtId="4" fontId="18" fillId="0" borderId="15" xfId="0" applyNumberFormat="1" applyFont="1" applyBorder="1" applyAlignment="1">
      <alignment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 shrinkToFit="1"/>
    </xf>
    <xf numFmtId="0" fontId="12" fillId="0" borderId="12" xfId="0" applyFont="1" applyBorder="1"/>
    <xf numFmtId="0" fontId="12" fillId="0" borderId="13" xfId="0" applyFont="1" applyBorder="1" applyAlignment="1">
      <alignment horizontal="center"/>
    </xf>
    <xf numFmtId="0" fontId="11" fillId="0" borderId="9" xfId="0" applyFont="1" applyBorder="1"/>
    <xf numFmtId="0" fontId="11" fillId="3" borderId="2" xfId="36" applyFont="1" applyFill="1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2" borderId="10" xfId="24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shrinkToFit="1"/>
    </xf>
    <xf numFmtId="0" fontId="12" fillId="0" borderId="19" xfId="0" applyFont="1" applyBorder="1"/>
    <xf numFmtId="4" fontId="18" fillId="0" borderId="20" xfId="0" applyNumberFormat="1" applyFont="1" applyBorder="1" applyAlignment="1">
      <alignment wrapText="1"/>
    </xf>
    <xf numFmtId="4" fontId="18" fillId="0" borderId="21" xfId="0" applyNumberFormat="1" applyFont="1" applyBorder="1" applyAlignment="1">
      <alignment wrapText="1"/>
    </xf>
    <xf numFmtId="4" fontId="12" fillId="0" borderId="21" xfId="0" applyNumberFormat="1" applyFont="1" applyBorder="1" applyAlignment="1">
      <alignment wrapText="1"/>
    </xf>
    <xf numFmtId="4" fontId="22" fillId="0" borderId="21" xfId="0" applyNumberFormat="1" applyFont="1" applyBorder="1" applyAlignment="1">
      <alignment wrapText="1"/>
    </xf>
    <xf numFmtId="4" fontId="12" fillId="2" borderId="21" xfId="0" applyNumberFormat="1" applyFont="1" applyFill="1" applyBorder="1" applyAlignment="1">
      <alignment wrapText="1"/>
    </xf>
    <xf numFmtId="0" fontId="12" fillId="2" borderId="9" xfId="36" applyFont="1" applyFill="1" applyBorder="1" applyAlignment="1">
      <alignment horizontal="left"/>
    </xf>
    <xf numFmtId="4" fontId="18" fillId="2" borderId="21" xfId="0" applyNumberFormat="1" applyFont="1" applyFill="1" applyBorder="1" applyAlignment="1">
      <alignment wrapText="1"/>
    </xf>
    <xf numFmtId="0" fontId="11" fillId="2" borderId="9" xfId="0" applyFont="1" applyFill="1" applyBorder="1"/>
    <xf numFmtId="3" fontId="11" fillId="0" borderId="9" xfId="0" applyNumberFormat="1" applyFont="1" applyBorder="1"/>
    <xf numFmtId="0" fontId="12" fillId="2" borderId="9" xfId="1" applyFont="1" applyFill="1" applyBorder="1"/>
    <xf numFmtId="0" fontId="12" fillId="0" borderId="22" xfId="0" applyFont="1" applyBorder="1"/>
    <xf numFmtId="4" fontId="12" fillId="2" borderId="23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29" fillId="0" borderId="0" xfId="0" applyFont="1"/>
    <xf numFmtId="4" fontId="10" fillId="0" borderId="0" xfId="0" applyNumberFormat="1" applyFont="1" applyAlignment="1">
      <alignment wrapText="1"/>
    </xf>
    <xf numFmtId="0" fontId="12" fillId="2" borderId="2" xfId="0" applyFont="1" applyFill="1" applyBorder="1" applyAlignment="1">
      <alignment horizontal="justify" wrapText="1" shrinkToFit="1"/>
    </xf>
    <xf numFmtId="4" fontId="22" fillId="0" borderId="2" xfId="0" applyNumberFormat="1" applyFont="1" applyBorder="1" applyAlignment="1">
      <alignment wrapText="1"/>
    </xf>
    <xf numFmtId="4" fontId="22" fillId="2" borderId="2" xfId="0" applyNumberFormat="1" applyFont="1" applyFill="1" applyBorder="1" applyAlignment="1">
      <alignment wrapText="1"/>
    </xf>
    <xf numFmtId="4" fontId="22" fillId="2" borderId="21" xfId="0" applyNumberFormat="1" applyFont="1" applyFill="1" applyBorder="1" applyAlignment="1">
      <alignment wrapText="1"/>
    </xf>
    <xf numFmtId="0" fontId="11" fillId="2" borderId="2" xfId="36" applyFont="1" applyFill="1" applyBorder="1" applyAlignment="1">
      <alignment horizontal="left" vertical="top" wrapText="1"/>
    </xf>
    <xf numFmtId="0" fontId="30" fillId="5" borderId="2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wrapText="1" shrinkToFit="1"/>
    </xf>
    <xf numFmtId="0" fontId="11" fillId="0" borderId="2" xfId="0" applyFont="1" applyBorder="1" applyAlignment="1">
      <alignment horizontal="left" wrapText="1" shrinkToFit="1"/>
    </xf>
    <xf numFmtId="14" fontId="11" fillId="0" borderId="2" xfId="0" applyNumberFormat="1" applyFont="1" applyBorder="1" applyAlignment="1">
      <alignment horizontal="left" vertical="top" wrapText="1"/>
    </xf>
    <xf numFmtId="0" fontId="31" fillId="3" borderId="2" xfId="36" applyFont="1" applyFill="1" applyBorder="1" applyAlignment="1">
      <alignment horizontal="left" vertical="top" wrapText="1"/>
    </xf>
    <xf numFmtId="0" fontId="32" fillId="0" borderId="2" xfId="0" applyFont="1" applyBorder="1"/>
    <xf numFmtId="0" fontId="11" fillId="2" borderId="9" xfId="36" applyFont="1" applyFill="1" applyBorder="1" applyAlignment="1">
      <alignment horizontal="left"/>
    </xf>
    <xf numFmtId="0" fontId="30" fillId="0" borderId="4" xfId="0" applyFont="1" applyBorder="1" applyAlignment="1">
      <alignment horizontal="left" wrapText="1"/>
    </xf>
    <xf numFmtId="0" fontId="32" fillId="0" borderId="24" xfId="0" applyFont="1" applyBorder="1"/>
    <xf numFmtId="0" fontId="11" fillId="0" borderId="0" xfId="0" applyFont="1" applyAlignment="1">
      <alignment horizontal="right" wrapText="1"/>
    </xf>
    <xf numFmtId="0" fontId="28" fillId="0" borderId="0" xfId="0" applyFont="1" applyAlignment="1">
      <alignment horizontal="center" vertical="center"/>
    </xf>
  </cellXfs>
  <cellStyles count="222">
    <cellStyle name="Обычный" xfId="0" builtinId="0"/>
    <cellStyle name="Обычный 2" xfId="2" xr:uid="{00000000-0005-0000-0000-000001000000}"/>
    <cellStyle name="Обычный 2 10" xfId="1" xr:uid="{00000000-0005-0000-0000-000002000000}"/>
    <cellStyle name="Обычный 2 11" xfId="3" xr:uid="{00000000-0005-0000-0000-000003000000}"/>
    <cellStyle name="Обычный 2 12" xfId="4" xr:uid="{00000000-0005-0000-0000-000004000000}"/>
    <cellStyle name="Обычный 2 12 2" xfId="5" xr:uid="{00000000-0005-0000-0000-000005000000}"/>
    <cellStyle name="Обычный 2 13" xfId="6" xr:uid="{00000000-0005-0000-0000-000006000000}"/>
    <cellStyle name="Обычный 2 14" xfId="7" xr:uid="{00000000-0005-0000-0000-000007000000}"/>
    <cellStyle name="Обычный 2 14 2" xfId="8" xr:uid="{00000000-0005-0000-0000-000008000000}"/>
    <cellStyle name="Обычный 2 14 3" xfId="65" xr:uid="{00000000-0005-0000-0000-000009000000}"/>
    <cellStyle name="Обычный 2 15" xfId="9" xr:uid="{00000000-0005-0000-0000-00000A000000}"/>
    <cellStyle name="Обычный 2 15 2" xfId="10" xr:uid="{00000000-0005-0000-0000-00000B000000}"/>
    <cellStyle name="Обычный 2 15 2 2" xfId="66" xr:uid="{00000000-0005-0000-0000-00000C000000}"/>
    <cellStyle name="Обычный 2 16" xfId="11" xr:uid="{00000000-0005-0000-0000-00000D000000}"/>
    <cellStyle name="Обычный 2 17" xfId="12" xr:uid="{00000000-0005-0000-0000-00000E000000}"/>
    <cellStyle name="Обычный 2 17 2" xfId="13" xr:uid="{00000000-0005-0000-0000-00000F000000}"/>
    <cellStyle name="Обычный 2 17 3" xfId="67" xr:uid="{00000000-0005-0000-0000-000010000000}"/>
    <cellStyle name="Обычный 2 17 4" xfId="68" xr:uid="{00000000-0005-0000-0000-000011000000}"/>
    <cellStyle name="Обычный 2 17 5" xfId="69" xr:uid="{00000000-0005-0000-0000-000012000000}"/>
    <cellStyle name="Обычный 2 17 6" xfId="70" xr:uid="{00000000-0005-0000-0000-000013000000}"/>
    <cellStyle name="Обычный 2 18" xfId="14" xr:uid="{00000000-0005-0000-0000-000014000000}"/>
    <cellStyle name="Обычный 2 19" xfId="15" xr:uid="{00000000-0005-0000-0000-000015000000}"/>
    <cellStyle name="Обычный 2 19 2" xfId="16" xr:uid="{00000000-0005-0000-0000-000016000000}"/>
    <cellStyle name="Обычный 2 19 3" xfId="17" xr:uid="{00000000-0005-0000-0000-000017000000}"/>
    <cellStyle name="Обычный 2 19 4" xfId="71" xr:uid="{00000000-0005-0000-0000-000018000000}"/>
    <cellStyle name="Обычный 2 19 5" xfId="72" xr:uid="{00000000-0005-0000-0000-000019000000}"/>
    <cellStyle name="Обычный 2 19 6" xfId="73" xr:uid="{00000000-0005-0000-0000-00001A000000}"/>
    <cellStyle name="Обычный 2 19 7" xfId="74" xr:uid="{00000000-0005-0000-0000-00001B000000}"/>
    <cellStyle name="Обычный 2 2" xfId="18" xr:uid="{00000000-0005-0000-0000-00001C000000}"/>
    <cellStyle name="Обычный 2 2 2" xfId="75" xr:uid="{00000000-0005-0000-0000-00001D000000}"/>
    <cellStyle name="Обычный 2 20" xfId="19" xr:uid="{00000000-0005-0000-0000-00001E000000}"/>
    <cellStyle name="Обычный 2 21" xfId="20" xr:uid="{00000000-0005-0000-0000-00001F000000}"/>
    <cellStyle name="Обычный 2 22" xfId="21" xr:uid="{00000000-0005-0000-0000-000020000000}"/>
    <cellStyle name="Обычный 2 22 2" xfId="76" xr:uid="{00000000-0005-0000-0000-000021000000}"/>
    <cellStyle name="Обычный 2 22 3" xfId="77" xr:uid="{00000000-0005-0000-0000-000022000000}"/>
    <cellStyle name="Обычный 2 22 4" xfId="78" xr:uid="{00000000-0005-0000-0000-000023000000}"/>
    <cellStyle name="Обычный 2 22 5" xfId="79" xr:uid="{00000000-0005-0000-0000-000024000000}"/>
    <cellStyle name="Обычный 2 23" xfId="22" xr:uid="{00000000-0005-0000-0000-000025000000}"/>
    <cellStyle name="Обычный 2 23 2" xfId="80" xr:uid="{00000000-0005-0000-0000-000026000000}"/>
    <cellStyle name="Обычный 2 23 3" xfId="81" xr:uid="{00000000-0005-0000-0000-000027000000}"/>
    <cellStyle name="Обычный 2 23 4" xfId="82" xr:uid="{00000000-0005-0000-0000-000028000000}"/>
    <cellStyle name="Обычный 2 23 5" xfId="83" xr:uid="{00000000-0005-0000-0000-000029000000}"/>
    <cellStyle name="Обычный 2 24" xfId="23" xr:uid="{00000000-0005-0000-0000-00002A000000}"/>
    <cellStyle name="Обычный 2 24 2" xfId="84" xr:uid="{00000000-0005-0000-0000-00002B000000}"/>
    <cellStyle name="Обычный 2 24 3" xfId="85" xr:uid="{00000000-0005-0000-0000-00002C000000}"/>
    <cellStyle name="Обычный 2 24 4" xfId="63" xr:uid="{00000000-0005-0000-0000-00002D000000}"/>
    <cellStyle name="Обычный 2 25" xfId="60" xr:uid="{00000000-0005-0000-0000-00002E000000}"/>
    <cellStyle name="Обычный 2 25 2" xfId="86" xr:uid="{00000000-0005-0000-0000-00002F000000}"/>
    <cellStyle name="Обычный 2 25 2 2" xfId="175" xr:uid="{00000000-0005-0000-0000-000030000000}"/>
    <cellStyle name="Обычный 2 25 3" xfId="171" xr:uid="{00000000-0005-0000-0000-000031000000}"/>
    <cellStyle name="Обычный 2 26" xfId="87" xr:uid="{00000000-0005-0000-0000-000032000000}"/>
    <cellStyle name="Обычный 2 27" xfId="88" xr:uid="{00000000-0005-0000-0000-000033000000}"/>
    <cellStyle name="Обычный 2 28" xfId="89" xr:uid="{00000000-0005-0000-0000-000034000000}"/>
    <cellStyle name="Обычный 2 29" xfId="90" xr:uid="{00000000-0005-0000-0000-000035000000}"/>
    <cellStyle name="Обычный 2 3" xfId="24" xr:uid="{00000000-0005-0000-0000-000036000000}"/>
    <cellStyle name="Обычный 2 3 2" xfId="25" xr:uid="{00000000-0005-0000-0000-000037000000}"/>
    <cellStyle name="Обычный 2 30" xfId="91" xr:uid="{00000000-0005-0000-0000-000038000000}"/>
    <cellStyle name="Обычный 2 31" xfId="92" xr:uid="{00000000-0005-0000-0000-000039000000}"/>
    <cellStyle name="Обычный 2 32" xfId="146" xr:uid="{00000000-0005-0000-0000-00003A000000}"/>
    <cellStyle name="Обычный 2 32 2" xfId="219" xr:uid="{00000000-0005-0000-0000-00003B000000}"/>
    <cellStyle name="Обычный 2 4" xfId="26" xr:uid="{00000000-0005-0000-0000-00003C000000}"/>
    <cellStyle name="Обычный 2 4 2" xfId="27" xr:uid="{00000000-0005-0000-0000-00003D000000}"/>
    <cellStyle name="Обычный 2 5" xfId="28" xr:uid="{00000000-0005-0000-0000-00003E000000}"/>
    <cellStyle name="Обычный 2 5 2" xfId="29" xr:uid="{00000000-0005-0000-0000-00003F000000}"/>
    <cellStyle name="Обычный 2 6" xfId="30" xr:uid="{00000000-0005-0000-0000-000040000000}"/>
    <cellStyle name="Обычный 2 6 2" xfId="31" xr:uid="{00000000-0005-0000-0000-000041000000}"/>
    <cellStyle name="Обычный 2 7" xfId="32" xr:uid="{00000000-0005-0000-0000-000042000000}"/>
    <cellStyle name="Обычный 2 7 2" xfId="93" xr:uid="{00000000-0005-0000-0000-000043000000}"/>
    <cellStyle name="Обычный 2 8" xfId="33" xr:uid="{00000000-0005-0000-0000-000044000000}"/>
    <cellStyle name="Обычный 2 9" xfId="34" xr:uid="{00000000-0005-0000-0000-000045000000}"/>
    <cellStyle name="Обычный 3" xfId="35" xr:uid="{00000000-0005-0000-0000-000046000000}"/>
    <cellStyle name="Обычный 3 10" xfId="148" xr:uid="{00000000-0005-0000-0000-000047000000}"/>
    <cellStyle name="Обычный 3 10 2" xfId="221" xr:uid="{00000000-0005-0000-0000-000048000000}"/>
    <cellStyle name="Обычный 3 11" xfId="150" xr:uid="{00000000-0005-0000-0000-000049000000}"/>
    <cellStyle name="Обычный 3 2" xfId="36" xr:uid="{00000000-0005-0000-0000-00004A000000}"/>
    <cellStyle name="Обычный 3 2 2" xfId="37" xr:uid="{00000000-0005-0000-0000-00004B000000}"/>
    <cellStyle name="Обычный 3 2 3" xfId="38" xr:uid="{00000000-0005-0000-0000-00004C000000}"/>
    <cellStyle name="Обычный 3 2 4" xfId="39" xr:uid="{00000000-0005-0000-0000-00004D000000}"/>
    <cellStyle name="Обычный 3 2 5" xfId="94" xr:uid="{00000000-0005-0000-0000-00004E000000}"/>
    <cellStyle name="Обычный 3 2 5 2" xfId="176" xr:uid="{00000000-0005-0000-0000-00004F000000}"/>
    <cellStyle name="Обычный 3 2 6" xfId="95" xr:uid="{00000000-0005-0000-0000-000050000000}"/>
    <cellStyle name="Обычный 3 2 6 2" xfId="177" xr:uid="{00000000-0005-0000-0000-000051000000}"/>
    <cellStyle name="Обычный 3 2 7" xfId="96" xr:uid="{00000000-0005-0000-0000-000052000000}"/>
    <cellStyle name="Обычный 3 2 7 2" xfId="178" xr:uid="{00000000-0005-0000-0000-000053000000}"/>
    <cellStyle name="Обычный 3 2 8" xfId="97" xr:uid="{00000000-0005-0000-0000-000054000000}"/>
    <cellStyle name="Обычный 3 2 8 2" xfId="179" xr:uid="{00000000-0005-0000-0000-000055000000}"/>
    <cellStyle name="Обычный 3 2 9" xfId="149" xr:uid="{00000000-0005-0000-0000-000056000000}"/>
    <cellStyle name="Обычный 3 3" xfId="40" xr:uid="{00000000-0005-0000-0000-000057000000}"/>
    <cellStyle name="Обычный 3 3 2" xfId="98" xr:uid="{00000000-0005-0000-0000-000058000000}"/>
    <cellStyle name="Обычный 3 3 2 2" xfId="180" xr:uid="{00000000-0005-0000-0000-000059000000}"/>
    <cellStyle name="Обычный 3 3 3" xfId="99" xr:uid="{00000000-0005-0000-0000-00005A000000}"/>
    <cellStyle name="Обычный 3 3 3 2" xfId="181" xr:uid="{00000000-0005-0000-0000-00005B000000}"/>
    <cellStyle name="Обычный 3 3 4" xfId="100" xr:uid="{00000000-0005-0000-0000-00005C000000}"/>
    <cellStyle name="Обычный 3 3 4 2" xfId="182" xr:uid="{00000000-0005-0000-0000-00005D000000}"/>
    <cellStyle name="Обычный 3 3 5" xfId="101" xr:uid="{00000000-0005-0000-0000-00005E000000}"/>
    <cellStyle name="Обычный 3 3 5 2" xfId="183" xr:uid="{00000000-0005-0000-0000-00005F000000}"/>
    <cellStyle name="Обычный 3 3 6" xfId="151" xr:uid="{00000000-0005-0000-0000-000060000000}"/>
    <cellStyle name="Обычный 3 4" xfId="41" xr:uid="{00000000-0005-0000-0000-000061000000}"/>
    <cellStyle name="Обычный 3 4 2" xfId="102" xr:uid="{00000000-0005-0000-0000-000062000000}"/>
    <cellStyle name="Обычный 3 4 2 2" xfId="184" xr:uid="{00000000-0005-0000-0000-000063000000}"/>
    <cellStyle name="Обычный 3 4 3" xfId="103" xr:uid="{00000000-0005-0000-0000-000064000000}"/>
    <cellStyle name="Обычный 3 4 3 2" xfId="185" xr:uid="{00000000-0005-0000-0000-000065000000}"/>
    <cellStyle name="Обычный 3 4 4" xfId="104" xr:uid="{00000000-0005-0000-0000-000066000000}"/>
    <cellStyle name="Обычный 3 4 4 2" xfId="186" xr:uid="{00000000-0005-0000-0000-000067000000}"/>
    <cellStyle name="Обычный 3 4 5" xfId="105" xr:uid="{00000000-0005-0000-0000-000068000000}"/>
    <cellStyle name="Обычный 3 4 5 2" xfId="187" xr:uid="{00000000-0005-0000-0000-000069000000}"/>
    <cellStyle name="Обычный 3 4 6" xfId="152" xr:uid="{00000000-0005-0000-0000-00006A000000}"/>
    <cellStyle name="Обычный 3 5" xfId="42" xr:uid="{00000000-0005-0000-0000-00006B000000}"/>
    <cellStyle name="Обычный 3 5 2" xfId="43" xr:uid="{00000000-0005-0000-0000-00006C000000}"/>
    <cellStyle name="Обычный 3 5 2 2" xfId="62" xr:uid="{00000000-0005-0000-0000-00006D000000}"/>
    <cellStyle name="Обычный 3 5 2 2 2" xfId="173" xr:uid="{00000000-0005-0000-0000-00006E000000}"/>
    <cellStyle name="Обычный 3 5 2 3" xfId="154" xr:uid="{00000000-0005-0000-0000-00006F000000}"/>
    <cellStyle name="Обычный 3 5 3" xfId="106" xr:uid="{00000000-0005-0000-0000-000070000000}"/>
    <cellStyle name="Обычный 3 5 3 2" xfId="188" xr:uid="{00000000-0005-0000-0000-000071000000}"/>
    <cellStyle name="Обычный 3 5 4" xfId="107" xr:uid="{00000000-0005-0000-0000-000072000000}"/>
    <cellStyle name="Обычный 3 5 4 2" xfId="189" xr:uid="{00000000-0005-0000-0000-000073000000}"/>
    <cellStyle name="Обычный 3 5 5" xfId="108" xr:uid="{00000000-0005-0000-0000-000074000000}"/>
    <cellStyle name="Обычный 3 5 5 2" xfId="190" xr:uid="{00000000-0005-0000-0000-000075000000}"/>
    <cellStyle name="Обычный 3 5 6" xfId="153" xr:uid="{00000000-0005-0000-0000-000076000000}"/>
    <cellStyle name="Обычный 3 6" xfId="109" xr:uid="{00000000-0005-0000-0000-000077000000}"/>
    <cellStyle name="Обычный 3 7" xfId="110" xr:uid="{00000000-0005-0000-0000-000078000000}"/>
    <cellStyle name="Обычный 3 8" xfId="111" xr:uid="{00000000-0005-0000-0000-000079000000}"/>
    <cellStyle name="Обычный 3 9" xfId="112" xr:uid="{00000000-0005-0000-0000-00007A000000}"/>
    <cellStyle name="Обычный 4" xfId="44" xr:uid="{00000000-0005-0000-0000-00007B000000}"/>
    <cellStyle name="Обычный 4 2" xfId="45" xr:uid="{00000000-0005-0000-0000-00007C000000}"/>
    <cellStyle name="Обычный 4 2 2" xfId="113" xr:uid="{00000000-0005-0000-0000-00007D000000}"/>
    <cellStyle name="Обычный 4 2 2 2" xfId="191" xr:uid="{00000000-0005-0000-0000-00007E000000}"/>
    <cellStyle name="Обычный 4 2 3" xfId="114" xr:uid="{00000000-0005-0000-0000-00007F000000}"/>
    <cellStyle name="Обычный 4 2 3 2" xfId="192" xr:uid="{00000000-0005-0000-0000-000080000000}"/>
    <cellStyle name="Обычный 4 2 4" xfId="115" xr:uid="{00000000-0005-0000-0000-000081000000}"/>
    <cellStyle name="Обычный 4 2 4 2" xfId="193" xr:uid="{00000000-0005-0000-0000-000082000000}"/>
    <cellStyle name="Обычный 4 2 5" xfId="116" xr:uid="{00000000-0005-0000-0000-000083000000}"/>
    <cellStyle name="Обычный 4 2 5 2" xfId="194" xr:uid="{00000000-0005-0000-0000-000084000000}"/>
    <cellStyle name="Обычный 4 2 6" xfId="156" xr:uid="{00000000-0005-0000-0000-000085000000}"/>
    <cellStyle name="Обычный 4 3" xfId="117" xr:uid="{00000000-0005-0000-0000-000086000000}"/>
    <cellStyle name="Обычный 4 3 2" xfId="195" xr:uid="{00000000-0005-0000-0000-000087000000}"/>
    <cellStyle name="Обычный 4 4" xfId="118" xr:uid="{00000000-0005-0000-0000-000088000000}"/>
    <cellStyle name="Обычный 4 4 2" xfId="196" xr:uid="{00000000-0005-0000-0000-000089000000}"/>
    <cellStyle name="Обычный 4 5" xfId="119" xr:uid="{00000000-0005-0000-0000-00008A000000}"/>
    <cellStyle name="Обычный 4 5 2" xfId="197" xr:uid="{00000000-0005-0000-0000-00008B000000}"/>
    <cellStyle name="Обычный 4 6" xfId="120" xr:uid="{00000000-0005-0000-0000-00008C000000}"/>
    <cellStyle name="Обычный 4 6 2" xfId="198" xr:uid="{00000000-0005-0000-0000-00008D000000}"/>
    <cellStyle name="Обычный 4 7" xfId="155" xr:uid="{00000000-0005-0000-0000-00008E000000}"/>
    <cellStyle name="Обычный 5" xfId="46" xr:uid="{00000000-0005-0000-0000-00008F000000}"/>
    <cellStyle name="Обычный 5 2" xfId="121" xr:uid="{00000000-0005-0000-0000-000090000000}"/>
    <cellStyle name="Обычный 5 2 2" xfId="199" xr:uid="{00000000-0005-0000-0000-000091000000}"/>
    <cellStyle name="Обычный 5 3" xfId="122" xr:uid="{00000000-0005-0000-0000-000092000000}"/>
    <cellStyle name="Обычный 5 3 2" xfId="200" xr:uid="{00000000-0005-0000-0000-000093000000}"/>
    <cellStyle name="Обычный 5 4" xfId="123" xr:uid="{00000000-0005-0000-0000-000094000000}"/>
    <cellStyle name="Обычный 5 4 2" xfId="201" xr:uid="{00000000-0005-0000-0000-000095000000}"/>
    <cellStyle name="Обычный 5 5" xfId="124" xr:uid="{00000000-0005-0000-0000-000096000000}"/>
    <cellStyle name="Обычный 5 5 2" xfId="202" xr:uid="{00000000-0005-0000-0000-000097000000}"/>
    <cellStyle name="Обычный 5 6" xfId="157" xr:uid="{00000000-0005-0000-0000-000098000000}"/>
    <cellStyle name="Обычный 6" xfId="47" xr:uid="{00000000-0005-0000-0000-000099000000}"/>
    <cellStyle name="Обычный 6 2" xfId="125" xr:uid="{00000000-0005-0000-0000-00009A000000}"/>
    <cellStyle name="Обычный 6 2 2" xfId="203" xr:uid="{00000000-0005-0000-0000-00009B000000}"/>
    <cellStyle name="Обычный 6 3" xfId="126" xr:uid="{00000000-0005-0000-0000-00009C000000}"/>
    <cellStyle name="Обычный 6 3 2" xfId="204" xr:uid="{00000000-0005-0000-0000-00009D000000}"/>
    <cellStyle name="Обычный 6 4" xfId="127" xr:uid="{00000000-0005-0000-0000-00009E000000}"/>
    <cellStyle name="Обычный 6 4 2" xfId="205" xr:uid="{00000000-0005-0000-0000-00009F000000}"/>
    <cellStyle name="Обычный 6 5" xfId="128" xr:uid="{00000000-0005-0000-0000-0000A0000000}"/>
    <cellStyle name="Обычный 6 5 2" xfId="206" xr:uid="{00000000-0005-0000-0000-0000A1000000}"/>
    <cellStyle name="Обычный 6 6" xfId="158" xr:uid="{00000000-0005-0000-0000-0000A2000000}"/>
    <cellStyle name="Обычный 7" xfId="48" xr:uid="{00000000-0005-0000-0000-0000A3000000}"/>
    <cellStyle name="Обычный 7 2" xfId="49" xr:uid="{00000000-0005-0000-0000-0000A4000000}"/>
    <cellStyle name="Обычный 7 2 2" xfId="160" xr:uid="{00000000-0005-0000-0000-0000A5000000}"/>
    <cellStyle name="Обычный 7 3" xfId="50" xr:uid="{00000000-0005-0000-0000-0000A6000000}"/>
    <cellStyle name="Обычный 7 3 2" xfId="51" xr:uid="{00000000-0005-0000-0000-0000A7000000}"/>
    <cellStyle name="Обычный 7 3 2 2" xfId="162" xr:uid="{00000000-0005-0000-0000-0000A8000000}"/>
    <cellStyle name="Обычный 7 3 3" xfId="61" xr:uid="{00000000-0005-0000-0000-0000A9000000}"/>
    <cellStyle name="Обычный 7 3 3 2" xfId="172" xr:uid="{00000000-0005-0000-0000-0000AA000000}"/>
    <cellStyle name="Обычный 7 3 4" xfId="161" xr:uid="{00000000-0005-0000-0000-0000AB000000}"/>
    <cellStyle name="Обычный 7 4" xfId="52" xr:uid="{00000000-0005-0000-0000-0000AC000000}"/>
    <cellStyle name="Обычный 7 4 2" xfId="163" xr:uid="{00000000-0005-0000-0000-0000AD000000}"/>
    <cellStyle name="Обычный 7 5" xfId="129" xr:uid="{00000000-0005-0000-0000-0000AE000000}"/>
    <cellStyle name="Обычный 7 5 2" xfId="207" xr:uid="{00000000-0005-0000-0000-0000AF000000}"/>
    <cellStyle name="Обычный 7 6" xfId="130" xr:uid="{00000000-0005-0000-0000-0000B0000000}"/>
    <cellStyle name="Обычный 7 6 2" xfId="208" xr:uid="{00000000-0005-0000-0000-0000B1000000}"/>
    <cellStyle name="Обычный 7 7" xfId="131" xr:uid="{00000000-0005-0000-0000-0000B2000000}"/>
    <cellStyle name="Обычный 7 7 2" xfId="209" xr:uid="{00000000-0005-0000-0000-0000B3000000}"/>
    <cellStyle name="Обычный 7 8" xfId="132" xr:uid="{00000000-0005-0000-0000-0000B4000000}"/>
    <cellStyle name="Обычный 7 8 2" xfId="210" xr:uid="{00000000-0005-0000-0000-0000B5000000}"/>
    <cellStyle name="Обычный 7 9" xfId="159" xr:uid="{00000000-0005-0000-0000-0000B6000000}"/>
    <cellStyle name="Обычный 8" xfId="53" xr:uid="{00000000-0005-0000-0000-0000B7000000}"/>
    <cellStyle name="Обычный 8 2" xfId="54" xr:uid="{00000000-0005-0000-0000-0000B8000000}"/>
    <cellStyle name="Обычный 8 2 2" xfId="55" xr:uid="{00000000-0005-0000-0000-0000B9000000}"/>
    <cellStyle name="Обычный 8 2 2 2" xfId="166" xr:uid="{00000000-0005-0000-0000-0000BA000000}"/>
    <cellStyle name="Обычный 8 2 3" xfId="56" xr:uid="{00000000-0005-0000-0000-0000BB000000}"/>
    <cellStyle name="Обычный 8 2 3 2" xfId="167" xr:uid="{00000000-0005-0000-0000-0000BC000000}"/>
    <cellStyle name="Обычный 8 2 4" xfId="133" xr:uid="{00000000-0005-0000-0000-0000BD000000}"/>
    <cellStyle name="Обычный 8 2 4 2" xfId="211" xr:uid="{00000000-0005-0000-0000-0000BE000000}"/>
    <cellStyle name="Обычный 8 2 5" xfId="134" xr:uid="{00000000-0005-0000-0000-0000BF000000}"/>
    <cellStyle name="Обычный 8 2 5 2" xfId="212" xr:uid="{00000000-0005-0000-0000-0000C0000000}"/>
    <cellStyle name="Обычный 8 2 6" xfId="135" xr:uid="{00000000-0005-0000-0000-0000C1000000}"/>
    <cellStyle name="Обычный 8 2 6 2" xfId="213" xr:uid="{00000000-0005-0000-0000-0000C2000000}"/>
    <cellStyle name="Обычный 8 2 7" xfId="136" xr:uid="{00000000-0005-0000-0000-0000C3000000}"/>
    <cellStyle name="Обычный 8 2 7 2" xfId="214" xr:uid="{00000000-0005-0000-0000-0000C4000000}"/>
    <cellStyle name="Обычный 8 2 8" xfId="165" xr:uid="{00000000-0005-0000-0000-0000C5000000}"/>
    <cellStyle name="Обычный 8 3" xfId="57" xr:uid="{00000000-0005-0000-0000-0000C6000000}"/>
    <cellStyle name="Обычный 8 3 2" xfId="58" xr:uid="{00000000-0005-0000-0000-0000C7000000}"/>
    <cellStyle name="Обычный 8 3 2 2" xfId="64" xr:uid="{00000000-0005-0000-0000-0000C8000000}"/>
    <cellStyle name="Обычный 8 3 2 2 2" xfId="174" xr:uid="{00000000-0005-0000-0000-0000C9000000}"/>
    <cellStyle name="Обычный 8 3 2 3" xfId="169" xr:uid="{00000000-0005-0000-0000-0000CA000000}"/>
    <cellStyle name="Обычный 8 3 3" xfId="168" xr:uid="{00000000-0005-0000-0000-0000CB000000}"/>
    <cellStyle name="Обычный 8 4" xfId="137" xr:uid="{00000000-0005-0000-0000-0000CC000000}"/>
    <cellStyle name="Обычный 8 4 2" xfId="215" xr:uid="{00000000-0005-0000-0000-0000CD000000}"/>
    <cellStyle name="Обычный 8 5" xfId="138" xr:uid="{00000000-0005-0000-0000-0000CE000000}"/>
    <cellStyle name="Обычный 8 5 2" xfId="216" xr:uid="{00000000-0005-0000-0000-0000CF000000}"/>
    <cellStyle name="Обычный 8 6" xfId="139" xr:uid="{00000000-0005-0000-0000-0000D0000000}"/>
    <cellStyle name="Обычный 8 6 2" xfId="217" xr:uid="{00000000-0005-0000-0000-0000D1000000}"/>
    <cellStyle name="Обычный 8 7" xfId="140" xr:uid="{00000000-0005-0000-0000-0000D2000000}"/>
    <cellStyle name="Обычный 8 7 2" xfId="218" xr:uid="{00000000-0005-0000-0000-0000D3000000}"/>
    <cellStyle name="Обычный 8 8" xfId="164" xr:uid="{00000000-0005-0000-0000-0000D4000000}"/>
    <cellStyle name="Обычный 9" xfId="147" xr:uid="{00000000-0005-0000-0000-0000D5000000}"/>
    <cellStyle name="Обычный 9 2" xfId="220" xr:uid="{00000000-0005-0000-0000-0000D6000000}"/>
    <cellStyle name="Финансовый 2" xfId="59" xr:uid="{00000000-0005-0000-0000-0000D7000000}"/>
    <cellStyle name="Финансовый 2 2" xfId="141" xr:uid="{00000000-0005-0000-0000-0000D8000000}"/>
    <cellStyle name="Финансовый 2 3" xfId="142" xr:uid="{00000000-0005-0000-0000-0000D9000000}"/>
    <cellStyle name="Финансовый 2 4" xfId="143" xr:uid="{00000000-0005-0000-0000-0000DA000000}"/>
    <cellStyle name="Финансовый 2 5" xfId="144" xr:uid="{00000000-0005-0000-0000-0000DB000000}"/>
    <cellStyle name="Финансовый 2 6" xfId="145" xr:uid="{00000000-0005-0000-0000-0000DC000000}"/>
    <cellStyle name="Финансовый 2 7" xfId="170" xr:uid="{00000000-0005-0000-0000-0000DD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9"/>
  <sheetViews>
    <sheetView tabSelected="1" zoomScale="90" zoomScaleNormal="90" workbookViewId="0">
      <selection activeCell="D99" sqref="D99"/>
    </sheetView>
  </sheetViews>
  <sheetFormatPr defaultRowHeight="12.75" x14ac:dyDescent="0.2"/>
  <cols>
    <col min="1" max="1" width="28.7109375" style="4" customWidth="1"/>
    <col min="2" max="2" width="75" style="4" customWidth="1"/>
    <col min="3" max="3" width="15.42578125" style="4" customWidth="1"/>
    <col min="4" max="4" width="15.28515625" style="4" customWidth="1"/>
    <col min="5" max="5" width="14.42578125" style="4" customWidth="1"/>
    <col min="6" max="6" width="0.28515625" style="4" hidden="1" customWidth="1"/>
    <col min="7" max="7" width="21.28515625" style="47" hidden="1" customWidth="1"/>
    <col min="8" max="8" width="21.28515625" style="51" hidden="1" customWidth="1"/>
    <col min="9" max="9" width="12.42578125" style="4" customWidth="1"/>
    <col min="10" max="10" width="22" style="4" customWidth="1"/>
    <col min="11" max="255" width="9.140625" style="4"/>
    <col min="256" max="256" width="28.7109375" style="4" customWidth="1"/>
    <col min="257" max="257" width="58" style="4" customWidth="1"/>
    <col min="258" max="258" width="15.42578125" style="4" customWidth="1"/>
    <col min="259" max="259" width="15.28515625" style="4" customWidth="1"/>
    <col min="260" max="260" width="14.42578125" style="4" customWidth="1"/>
    <col min="261" max="263" width="0" style="4" hidden="1" customWidth="1"/>
    <col min="264" max="264" width="10.5703125" style="4" customWidth="1"/>
    <col min="265" max="265" width="12.42578125" style="4" customWidth="1"/>
    <col min="266" max="266" width="22" style="4" customWidth="1"/>
    <col min="267" max="511" width="9.140625" style="4"/>
    <col min="512" max="512" width="28.7109375" style="4" customWidth="1"/>
    <col min="513" max="513" width="58" style="4" customWidth="1"/>
    <col min="514" max="514" width="15.42578125" style="4" customWidth="1"/>
    <col min="515" max="515" width="15.28515625" style="4" customWidth="1"/>
    <col min="516" max="516" width="14.42578125" style="4" customWidth="1"/>
    <col min="517" max="519" width="0" style="4" hidden="1" customWidth="1"/>
    <col min="520" max="520" width="10.5703125" style="4" customWidth="1"/>
    <col min="521" max="521" width="12.42578125" style="4" customWidth="1"/>
    <col min="522" max="522" width="22" style="4" customWidth="1"/>
    <col min="523" max="767" width="9.140625" style="4"/>
    <col min="768" max="768" width="28.7109375" style="4" customWidth="1"/>
    <col min="769" max="769" width="58" style="4" customWidth="1"/>
    <col min="770" max="770" width="15.42578125" style="4" customWidth="1"/>
    <col min="771" max="771" width="15.28515625" style="4" customWidth="1"/>
    <col min="772" max="772" width="14.42578125" style="4" customWidth="1"/>
    <col min="773" max="775" width="0" style="4" hidden="1" customWidth="1"/>
    <col min="776" max="776" width="10.5703125" style="4" customWidth="1"/>
    <col min="777" max="777" width="12.42578125" style="4" customWidth="1"/>
    <col min="778" max="778" width="22" style="4" customWidth="1"/>
    <col min="779" max="1023" width="9.140625" style="4"/>
    <col min="1024" max="1024" width="28.7109375" style="4" customWidth="1"/>
    <col min="1025" max="1025" width="58" style="4" customWidth="1"/>
    <col min="1026" max="1026" width="15.42578125" style="4" customWidth="1"/>
    <col min="1027" max="1027" width="15.28515625" style="4" customWidth="1"/>
    <col min="1028" max="1028" width="14.42578125" style="4" customWidth="1"/>
    <col min="1029" max="1031" width="0" style="4" hidden="1" customWidth="1"/>
    <col min="1032" max="1032" width="10.5703125" style="4" customWidth="1"/>
    <col min="1033" max="1033" width="12.42578125" style="4" customWidth="1"/>
    <col min="1034" max="1034" width="22" style="4" customWidth="1"/>
    <col min="1035" max="1279" width="9.140625" style="4"/>
    <col min="1280" max="1280" width="28.7109375" style="4" customWidth="1"/>
    <col min="1281" max="1281" width="58" style="4" customWidth="1"/>
    <col min="1282" max="1282" width="15.42578125" style="4" customWidth="1"/>
    <col min="1283" max="1283" width="15.28515625" style="4" customWidth="1"/>
    <col min="1284" max="1284" width="14.42578125" style="4" customWidth="1"/>
    <col min="1285" max="1287" width="0" style="4" hidden="1" customWidth="1"/>
    <col min="1288" max="1288" width="10.5703125" style="4" customWidth="1"/>
    <col min="1289" max="1289" width="12.42578125" style="4" customWidth="1"/>
    <col min="1290" max="1290" width="22" style="4" customWidth="1"/>
    <col min="1291" max="1535" width="9.140625" style="4"/>
    <col min="1536" max="1536" width="28.7109375" style="4" customWidth="1"/>
    <col min="1537" max="1537" width="58" style="4" customWidth="1"/>
    <col min="1538" max="1538" width="15.42578125" style="4" customWidth="1"/>
    <col min="1539" max="1539" width="15.28515625" style="4" customWidth="1"/>
    <col min="1540" max="1540" width="14.42578125" style="4" customWidth="1"/>
    <col min="1541" max="1543" width="0" style="4" hidden="1" customWidth="1"/>
    <col min="1544" max="1544" width="10.5703125" style="4" customWidth="1"/>
    <col min="1545" max="1545" width="12.42578125" style="4" customWidth="1"/>
    <col min="1546" max="1546" width="22" style="4" customWidth="1"/>
    <col min="1547" max="1791" width="9.140625" style="4"/>
    <col min="1792" max="1792" width="28.7109375" style="4" customWidth="1"/>
    <col min="1793" max="1793" width="58" style="4" customWidth="1"/>
    <col min="1794" max="1794" width="15.42578125" style="4" customWidth="1"/>
    <col min="1795" max="1795" width="15.28515625" style="4" customWidth="1"/>
    <col min="1796" max="1796" width="14.42578125" style="4" customWidth="1"/>
    <col min="1797" max="1799" width="0" style="4" hidden="1" customWidth="1"/>
    <col min="1800" max="1800" width="10.5703125" style="4" customWidth="1"/>
    <col min="1801" max="1801" width="12.42578125" style="4" customWidth="1"/>
    <col min="1802" max="1802" width="22" style="4" customWidth="1"/>
    <col min="1803" max="2047" width="9.140625" style="4"/>
    <col min="2048" max="2048" width="28.7109375" style="4" customWidth="1"/>
    <col min="2049" max="2049" width="58" style="4" customWidth="1"/>
    <col min="2050" max="2050" width="15.42578125" style="4" customWidth="1"/>
    <col min="2051" max="2051" width="15.28515625" style="4" customWidth="1"/>
    <col min="2052" max="2052" width="14.42578125" style="4" customWidth="1"/>
    <col min="2053" max="2055" width="0" style="4" hidden="1" customWidth="1"/>
    <col min="2056" max="2056" width="10.5703125" style="4" customWidth="1"/>
    <col min="2057" max="2057" width="12.42578125" style="4" customWidth="1"/>
    <col min="2058" max="2058" width="22" style="4" customWidth="1"/>
    <col min="2059" max="2303" width="9.140625" style="4"/>
    <col min="2304" max="2304" width="28.7109375" style="4" customWidth="1"/>
    <col min="2305" max="2305" width="58" style="4" customWidth="1"/>
    <col min="2306" max="2306" width="15.42578125" style="4" customWidth="1"/>
    <col min="2307" max="2307" width="15.28515625" style="4" customWidth="1"/>
    <col min="2308" max="2308" width="14.42578125" style="4" customWidth="1"/>
    <col min="2309" max="2311" width="0" style="4" hidden="1" customWidth="1"/>
    <col min="2312" max="2312" width="10.5703125" style="4" customWidth="1"/>
    <col min="2313" max="2313" width="12.42578125" style="4" customWidth="1"/>
    <col min="2314" max="2314" width="22" style="4" customWidth="1"/>
    <col min="2315" max="2559" width="9.140625" style="4"/>
    <col min="2560" max="2560" width="28.7109375" style="4" customWidth="1"/>
    <col min="2561" max="2561" width="58" style="4" customWidth="1"/>
    <col min="2562" max="2562" width="15.42578125" style="4" customWidth="1"/>
    <col min="2563" max="2563" width="15.28515625" style="4" customWidth="1"/>
    <col min="2564" max="2564" width="14.42578125" style="4" customWidth="1"/>
    <col min="2565" max="2567" width="0" style="4" hidden="1" customWidth="1"/>
    <col min="2568" max="2568" width="10.5703125" style="4" customWidth="1"/>
    <col min="2569" max="2569" width="12.42578125" style="4" customWidth="1"/>
    <col min="2570" max="2570" width="22" style="4" customWidth="1"/>
    <col min="2571" max="2815" width="9.140625" style="4"/>
    <col min="2816" max="2816" width="28.7109375" style="4" customWidth="1"/>
    <col min="2817" max="2817" width="58" style="4" customWidth="1"/>
    <col min="2818" max="2818" width="15.42578125" style="4" customWidth="1"/>
    <col min="2819" max="2819" width="15.28515625" style="4" customWidth="1"/>
    <col min="2820" max="2820" width="14.42578125" style="4" customWidth="1"/>
    <col min="2821" max="2823" width="0" style="4" hidden="1" customWidth="1"/>
    <col min="2824" max="2824" width="10.5703125" style="4" customWidth="1"/>
    <col min="2825" max="2825" width="12.42578125" style="4" customWidth="1"/>
    <col min="2826" max="2826" width="22" style="4" customWidth="1"/>
    <col min="2827" max="3071" width="9.140625" style="4"/>
    <col min="3072" max="3072" width="28.7109375" style="4" customWidth="1"/>
    <col min="3073" max="3073" width="58" style="4" customWidth="1"/>
    <col min="3074" max="3074" width="15.42578125" style="4" customWidth="1"/>
    <col min="3075" max="3075" width="15.28515625" style="4" customWidth="1"/>
    <col min="3076" max="3076" width="14.42578125" style="4" customWidth="1"/>
    <col min="3077" max="3079" width="0" style="4" hidden="1" customWidth="1"/>
    <col min="3080" max="3080" width="10.5703125" style="4" customWidth="1"/>
    <col min="3081" max="3081" width="12.42578125" style="4" customWidth="1"/>
    <col min="3082" max="3082" width="22" style="4" customWidth="1"/>
    <col min="3083" max="3327" width="9.140625" style="4"/>
    <col min="3328" max="3328" width="28.7109375" style="4" customWidth="1"/>
    <col min="3329" max="3329" width="58" style="4" customWidth="1"/>
    <col min="3330" max="3330" width="15.42578125" style="4" customWidth="1"/>
    <col min="3331" max="3331" width="15.28515625" style="4" customWidth="1"/>
    <col min="3332" max="3332" width="14.42578125" style="4" customWidth="1"/>
    <col min="3333" max="3335" width="0" style="4" hidden="1" customWidth="1"/>
    <col min="3336" max="3336" width="10.5703125" style="4" customWidth="1"/>
    <col min="3337" max="3337" width="12.42578125" style="4" customWidth="1"/>
    <col min="3338" max="3338" width="22" style="4" customWidth="1"/>
    <col min="3339" max="3583" width="9.140625" style="4"/>
    <col min="3584" max="3584" width="28.7109375" style="4" customWidth="1"/>
    <col min="3585" max="3585" width="58" style="4" customWidth="1"/>
    <col min="3586" max="3586" width="15.42578125" style="4" customWidth="1"/>
    <col min="3587" max="3587" width="15.28515625" style="4" customWidth="1"/>
    <col min="3588" max="3588" width="14.42578125" style="4" customWidth="1"/>
    <col min="3589" max="3591" width="0" style="4" hidden="1" customWidth="1"/>
    <col min="3592" max="3592" width="10.5703125" style="4" customWidth="1"/>
    <col min="3593" max="3593" width="12.42578125" style="4" customWidth="1"/>
    <col min="3594" max="3594" width="22" style="4" customWidth="1"/>
    <col min="3595" max="3839" width="9.140625" style="4"/>
    <col min="3840" max="3840" width="28.7109375" style="4" customWidth="1"/>
    <col min="3841" max="3841" width="58" style="4" customWidth="1"/>
    <col min="3842" max="3842" width="15.42578125" style="4" customWidth="1"/>
    <col min="3843" max="3843" width="15.28515625" style="4" customWidth="1"/>
    <col min="3844" max="3844" width="14.42578125" style="4" customWidth="1"/>
    <col min="3845" max="3847" width="0" style="4" hidden="1" customWidth="1"/>
    <col min="3848" max="3848" width="10.5703125" style="4" customWidth="1"/>
    <col min="3849" max="3849" width="12.42578125" style="4" customWidth="1"/>
    <col min="3850" max="3850" width="22" style="4" customWidth="1"/>
    <col min="3851" max="4095" width="9.140625" style="4"/>
    <col min="4096" max="4096" width="28.7109375" style="4" customWidth="1"/>
    <col min="4097" max="4097" width="58" style="4" customWidth="1"/>
    <col min="4098" max="4098" width="15.42578125" style="4" customWidth="1"/>
    <col min="4099" max="4099" width="15.28515625" style="4" customWidth="1"/>
    <col min="4100" max="4100" width="14.42578125" style="4" customWidth="1"/>
    <col min="4101" max="4103" width="0" style="4" hidden="1" customWidth="1"/>
    <col min="4104" max="4104" width="10.5703125" style="4" customWidth="1"/>
    <col min="4105" max="4105" width="12.42578125" style="4" customWidth="1"/>
    <col min="4106" max="4106" width="22" style="4" customWidth="1"/>
    <col min="4107" max="4351" width="9.140625" style="4"/>
    <col min="4352" max="4352" width="28.7109375" style="4" customWidth="1"/>
    <col min="4353" max="4353" width="58" style="4" customWidth="1"/>
    <col min="4354" max="4354" width="15.42578125" style="4" customWidth="1"/>
    <col min="4355" max="4355" width="15.28515625" style="4" customWidth="1"/>
    <col min="4356" max="4356" width="14.42578125" style="4" customWidth="1"/>
    <col min="4357" max="4359" width="0" style="4" hidden="1" customWidth="1"/>
    <col min="4360" max="4360" width="10.5703125" style="4" customWidth="1"/>
    <col min="4361" max="4361" width="12.42578125" style="4" customWidth="1"/>
    <col min="4362" max="4362" width="22" style="4" customWidth="1"/>
    <col min="4363" max="4607" width="9.140625" style="4"/>
    <col min="4608" max="4608" width="28.7109375" style="4" customWidth="1"/>
    <col min="4609" max="4609" width="58" style="4" customWidth="1"/>
    <col min="4610" max="4610" width="15.42578125" style="4" customWidth="1"/>
    <col min="4611" max="4611" width="15.28515625" style="4" customWidth="1"/>
    <col min="4612" max="4612" width="14.42578125" style="4" customWidth="1"/>
    <col min="4613" max="4615" width="0" style="4" hidden="1" customWidth="1"/>
    <col min="4616" max="4616" width="10.5703125" style="4" customWidth="1"/>
    <col min="4617" max="4617" width="12.42578125" style="4" customWidth="1"/>
    <col min="4618" max="4618" width="22" style="4" customWidth="1"/>
    <col min="4619" max="4863" width="9.140625" style="4"/>
    <col min="4864" max="4864" width="28.7109375" style="4" customWidth="1"/>
    <col min="4865" max="4865" width="58" style="4" customWidth="1"/>
    <col min="4866" max="4866" width="15.42578125" style="4" customWidth="1"/>
    <col min="4867" max="4867" width="15.28515625" style="4" customWidth="1"/>
    <col min="4868" max="4868" width="14.42578125" style="4" customWidth="1"/>
    <col min="4869" max="4871" width="0" style="4" hidden="1" customWidth="1"/>
    <col min="4872" max="4872" width="10.5703125" style="4" customWidth="1"/>
    <col min="4873" max="4873" width="12.42578125" style="4" customWidth="1"/>
    <col min="4874" max="4874" width="22" style="4" customWidth="1"/>
    <col min="4875" max="5119" width="9.140625" style="4"/>
    <col min="5120" max="5120" width="28.7109375" style="4" customWidth="1"/>
    <col min="5121" max="5121" width="58" style="4" customWidth="1"/>
    <col min="5122" max="5122" width="15.42578125" style="4" customWidth="1"/>
    <col min="5123" max="5123" width="15.28515625" style="4" customWidth="1"/>
    <col min="5124" max="5124" width="14.42578125" style="4" customWidth="1"/>
    <col min="5125" max="5127" width="0" style="4" hidden="1" customWidth="1"/>
    <col min="5128" max="5128" width="10.5703125" style="4" customWidth="1"/>
    <col min="5129" max="5129" width="12.42578125" style="4" customWidth="1"/>
    <col min="5130" max="5130" width="22" style="4" customWidth="1"/>
    <col min="5131" max="5375" width="9.140625" style="4"/>
    <col min="5376" max="5376" width="28.7109375" style="4" customWidth="1"/>
    <col min="5377" max="5377" width="58" style="4" customWidth="1"/>
    <col min="5378" max="5378" width="15.42578125" style="4" customWidth="1"/>
    <col min="5379" max="5379" width="15.28515625" style="4" customWidth="1"/>
    <col min="5380" max="5380" width="14.42578125" style="4" customWidth="1"/>
    <col min="5381" max="5383" width="0" style="4" hidden="1" customWidth="1"/>
    <col min="5384" max="5384" width="10.5703125" style="4" customWidth="1"/>
    <col min="5385" max="5385" width="12.42578125" style="4" customWidth="1"/>
    <col min="5386" max="5386" width="22" style="4" customWidth="1"/>
    <col min="5387" max="5631" width="9.140625" style="4"/>
    <col min="5632" max="5632" width="28.7109375" style="4" customWidth="1"/>
    <col min="5633" max="5633" width="58" style="4" customWidth="1"/>
    <col min="5634" max="5634" width="15.42578125" style="4" customWidth="1"/>
    <col min="5635" max="5635" width="15.28515625" style="4" customWidth="1"/>
    <col min="5636" max="5636" width="14.42578125" style="4" customWidth="1"/>
    <col min="5637" max="5639" width="0" style="4" hidden="1" customWidth="1"/>
    <col min="5640" max="5640" width="10.5703125" style="4" customWidth="1"/>
    <col min="5641" max="5641" width="12.42578125" style="4" customWidth="1"/>
    <col min="5642" max="5642" width="22" style="4" customWidth="1"/>
    <col min="5643" max="5887" width="9.140625" style="4"/>
    <col min="5888" max="5888" width="28.7109375" style="4" customWidth="1"/>
    <col min="5889" max="5889" width="58" style="4" customWidth="1"/>
    <col min="5890" max="5890" width="15.42578125" style="4" customWidth="1"/>
    <col min="5891" max="5891" width="15.28515625" style="4" customWidth="1"/>
    <col min="5892" max="5892" width="14.42578125" style="4" customWidth="1"/>
    <col min="5893" max="5895" width="0" style="4" hidden="1" customWidth="1"/>
    <col min="5896" max="5896" width="10.5703125" style="4" customWidth="1"/>
    <col min="5897" max="5897" width="12.42578125" style="4" customWidth="1"/>
    <col min="5898" max="5898" width="22" style="4" customWidth="1"/>
    <col min="5899" max="6143" width="9.140625" style="4"/>
    <col min="6144" max="6144" width="28.7109375" style="4" customWidth="1"/>
    <col min="6145" max="6145" width="58" style="4" customWidth="1"/>
    <col min="6146" max="6146" width="15.42578125" style="4" customWidth="1"/>
    <col min="6147" max="6147" width="15.28515625" style="4" customWidth="1"/>
    <col min="6148" max="6148" width="14.42578125" style="4" customWidth="1"/>
    <col min="6149" max="6151" width="0" style="4" hidden="1" customWidth="1"/>
    <col min="6152" max="6152" width="10.5703125" style="4" customWidth="1"/>
    <col min="6153" max="6153" width="12.42578125" style="4" customWidth="1"/>
    <col min="6154" max="6154" width="22" style="4" customWidth="1"/>
    <col min="6155" max="6399" width="9.140625" style="4"/>
    <col min="6400" max="6400" width="28.7109375" style="4" customWidth="1"/>
    <col min="6401" max="6401" width="58" style="4" customWidth="1"/>
    <col min="6402" max="6402" width="15.42578125" style="4" customWidth="1"/>
    <col min="6403" max="6403" width="15.28515625" style="4" customWidth="1"/>
    <col min="6404" max="6404" width="14.42578125" style="4" customWidth="1"/>
    <col min="6405" max="6407" width="0" style="4" hidden="1" customWidth="1"/>
    <col min="6408" max="6408" width="10.5703125" style="4" customWidth="1"/>
    <col min="6409" max="6409" width="12.42578125" style="4" customWidth="1"/>
    <col min="6410" max="6410" width="22" style="4" customWidth="1"/>
    <col min="6411" max="6655" width="9.140625" style="4"/>
    <col min="6656" max="6656" width="28.7109375" style="4" customWidth="1"/>
    <col min="6657" max="6657" width="58" style="4" customWidth="1"/>
    <col min="6658" max="6658" width="15.42578125" style="4" customWidth="1"/>
    <col min="6659" max="6659" width="15.28515625" style="4" customWidth="1"/>
    <col min="6660" max="6660" width="14.42578125" style="4" customWidth="1"/>
    <col min="6661" max="6663" width="0" style="4" hidden="1" customWidth="1"/>
    <col min="6664" max="6664" width="10.5703125" style="4" customWidth="1"/>
    <col min="6665" max="6665" width="12.42578125" style="4" customWidth="1"/>
    <col min="6666" max="6666" width="22" style="4" customWidth="1"/>
    <col min="6667" max="6911" width="9.140625" style="4"/>
    <col min="6912" max="6912" width="28.7109375" style="4" customWidth="1"/>
    <col min="6913" max="6913" width="58" style="4" customWidth="1"/>
    <col min="6914" max="6914" width="15.42578125" style="4" customWidth="1"/>
    <col min="6915" max="6915" width="15.28515625" style="4" customWidth="1"/>
    <col min="6916" max="6916" width="14.42578125" style="4" customWidth="1"/>
    <col min="6917" max="6919" width="0" style="4" hidden="1" customWidth="1"/>
    <col min="6920" max="6920" width="10.5703125" style="4" customWidth="1"/>
    <col min="6921" max="6921" width="12.42578125" style="4" customWidth="1"/>
    <col min="6922" max="6922" width="22" style="4" customWidth="1"/>
    <col min="6923" max="7167" width="9.140625" style="4"/>
    <col min="7168" max="7168" width="28.7109375" style="4" customWidth="1"/>
    <col min="7169" max="7169" width="58" style="4" customWidth="1"/>
    <col min="7170" max="7170" width="15.42578125" style="4" customWidth="1"/>
    <col min="7171" max="7171" width="15.28515625" style="4" customWidth="1"/>
    <col min="7172" max="7172" width="14.42578125" style="4" customWidth="1"/>
    <col min="7173" max="7175" width="0" style="4" hidden="1" customWidth="1"/>
    <col min="7176" max="7176" width="10.5703125" style="4" customWidth="1"/>
    <col min="7177" max="7177" width="12.42578125" style="4" customWidth="1"/>
    <col min="7178" max="7178" width="22" style="4" customWidth="1"/>
    <col min="7179" max="7423" width="9.140625" style="4"/>
    <col min="7424" max="7424" width="28.7109375" style="4" customWidth="1"/>
    <col min="7425" max="7425" width="58" style="4" customWidth="1"/>
    <col min="7426" max="7426" width="15.42578125" style="4" customWidth="1"/>
    <col min="7427" max="7427" width="15.28515625" style="4" customWidth="1"/>
    <col min="7428" max="7428" width="14.42578125" style="4" customWidth="1"/>
    <col min="7429" max="7431" width="0" style="4" hidden="1" customWidth="1"/>
    <col min="7432" max="7432" width="10.5703125" style="4" customWidth="1"/>
    <col min="7433" max="7433" width="12.42578125" style="4" customWidth="1"/>
    <col min="7434" max="7434" width="22" style="4" customWidth="1"/>
    <col min="7435" max="7679" width="9.140625" style="4"/>
    <col min="7680" max="7680" width="28.7109375" style="4" customWidth="1"/>
    <col min="7681" max="7681" width="58" style="4" customWidth="1"/>
    <col min="7682" max="7682" width="15.42578125" style="4" customWidth="1"/>
    <col min="7683" max="7683" width="15.28515625" style="4" customWidth="1"/>
    <col min="7684" max="7684" width="14.42578125" style="4" customWidth="1"/>
    <col min="7685" max="7687" width="0" style="4" hidden="1" customWidth="1"/>
    <col min="7688" max="7688" width="10.5703125" style="4" customWidth="1"/>
    <col min="7689" max="7689" width="12.42578125" style="4" customWidth="1"/>
    <col min="7690" max="7690" width="22" style="4" customWidth="1"/>
    <col min="7691" max="7935" width="9.140625" style="4"/>
    <col min="7936" max="7936" width="28.7109375" style="4" customWidth="1"/>
    <col min="7937" max="7937" width="58" style="4" customWidth="1"/>
    <col min="7938" max="7938" width="15.42578125" style="4" customWidth="1"/>
    <col min="7939" max="7939" width="15.28515625" style="4" customWidth="1"/>
    <col min="7940" max="7940" width="14.42578125" style="4" customWidth="1"/>
    <col min="7941" max="7943" width="0" style="4" hidden="1" customWidth="1"/>
    <col min="7944" max="7944" width="10.5703125" style="4" customWidth="1"/>
    <col min="7945" max="7945" width="12.42578125" style="4" customWidth="1"/>
    <col min="7946" max="7946" width="22" style="4" customWidth="1"/>
    <col min="7947" max="8191" width="9.140625" style="4"/>
    <col min="8192" max="8192" width="28.7109375" style="4" customWidth="1"/>
    <col min="8193" max="8193" width="58" style="4" customWidth="1"/>
    <col min="8194" max="8194" width="15.42578125" style="4" customWidth="1"/>
    <col min="8195" max="8195" width="15.28515625" style="4" customWidth="1"/>
    <col min="8196" max="8196" width="14.42578125" style="4" customWidth="1"/>
    <col min="8197" max="8199" width="0" style="4" hidden="1" customWidth="1"/>
    <col min="8200" max="8200" width="10.5703125" style="4" customWidth="1"/>
    <col min="8201" max="8201" width="12.42578125" style="4" customWidth="1"/>
    <col min="8202" max="8202" width="22" style="4" customWidth="1"/>
    <col min="8203" max="8447" width="9.140625" style="4"/>
    <col min="8448" max="8448" width="28.7109375" style="4" customWidth="1"/>
    <col min="8449" max="8449" width="58" style="4" customWidth="1"/>
    <col min="8450" max="8450" width="15.42578125" style="4" customWidth="1"/>
    <col min="8451" max="8451" width="15.28515625" style="4" customWidth="1"/>
    <col min="8452" max="8452" width="14.42578125" style="4" customWidth="1"/>
    <col min="8453" max="8455" width="0" style="4" hidden="1" customWidth="1"/>
    <col min="8456" max="8456" width="10.5703125" style="4" customWidth="1"/>
    <col min="8457" max="8457" width="12.42578125" style="4" customWidth="1"/>
    <col min="8458" max="8458" width="22" style="4" customWidth="1"/>
    <col min="8459" max="8703" width="9.140625" style="4"/>
    <col min="8704" max="8704" width="28.7109375" style="4" customWidth="1"/>
    <col min="8705" max="8705" width="58" style="4" customWidth="1"/>
    <col min="8706" max="8706" width="15.42578125" style="4" customWidth="1"/>
    <col min="8707" max="8707" width="15.28515625" style="4" customWidth="1"/>
    <col min="8708" max="8708" width="14.42578125" style="4" customWidth="1"/>
    <col min="8709" max="8711" width="0" style="4" hidden="1" customWidth="1"/>
    <col min="8712" max="8712" width="10.5703125" style="4" customWidth="1"/>
    <col min="8713" max="8713" width="12.42578125" style="4" customWidth="1"/>
    <col min="8714" max="8714" width="22" style="4" customWidth="1"/>
    <col min="8715" max="8959" width="9.140625" style="4"/>
    <col min="8960" max="8960" width="28.7109375" style="4" customWidth="1"/>
    <col min="8961" max="8961" width="58" style="4" customWidth="1"/>
    <col min="8962" max="8962" width="15.42578125" style="4" customWidth="1"/>
    <col min="8963" max="8963" width="15.28515625" style="4" customWidth="1"/>
    <col min="8964" max="8964" width="14.42578125" style="4" customWidth="1"/>
    <col min="8965" max="8967" width="0" style="4" hidden="1" customWidth="1"/>
    <col min="8968" max="8968" width="10.5703125" style="4" customWidth="1"/>
    <col min="8969" max="8969" width="12.42578125" style="4" customWidth="1"/>
    <col min="8970" max="8970" width="22" style="4" customWidth="1"/>
    <col min="8971" max="9215" width="9.140625" style="4"/>
    <col min="9216" max="9216" width="28.7109375" style="4" customWidth="1"/>
    <col min="9217" max="9217" width="58" style="4" customWidth="1"/>
    <col min="9218" max="9218" width="15.42578125" style="4" customWidth="1"/>
    <col min="9219" max="9219" width="15.28515625" style="4" customWidth="1"/>
    <col min="9220" max="9220" width="14.42578125" style="4" customWidth="1"/>
    <col min="9221" max="9223" width="0" style="4" hidden="1" customWidth="1"/>
    <col min="9224" max="9224" width="10.5703125" style="4" customWidth="1"/>
    <col min="9225" max="9225" width="12.42578125" style="4" customWidth="1"/>
    <col min="9226" max="9226" width="22" style="4" customWidth="1"/>
    <col min="9227" max="9471" width="9.140625" style="4"/>
    <col min="9472" max="9472" width="28.7109375" style="4" customWidth="1"/>
    <col min="9473" max="9473" width="58" style="4" customWidth="1"/>
    <col min="9474" max="9474" width="15.42578125" style="4" customWidth="1"/>
    <col min="9475" max="9475" width="15.28515625" style="4" customWidth="1"/>
    <col min="9476" max="9476" width="14.42578125" style="4" customWidth="1"/>
    <col min="9477" max="9479" width="0" style="4" hidden="1" customWidth="1"/>
    <col min="9480" max="9480" width="10.5703125" style="4" customWidth="1"/>
    <col min="9481" max="9481" width="12.42578125" style="4" customWidth="1"/>
    <col min="9482" max="9482" width="22" style="4" customWidth="1"/>
    <col min="9483" max="9727" width="9.140625" style="4"/>
    <col min="9728" max="9728" width="28.7109375" style="4" customWidth="1"/>
    <col min="9729" max="9729" width="58" style="4" customWidth="1"/>
    <col min="9730" max="9730" width="15.42578125" style="4" customWidth="1"/>
    <col min="9731" max="9731" width="15.28515625" style="4" customWidth="1"/>
    <col min="9732" max="9732" width="14.42578125" style="4" customWidth="1"/>
    <col min="9733" max="9735" width="0" style="4" hidden="1" customWidth="1"/>
    <col min="9736" max="9736" width="10.5703125" style="4" customWidth="1"/>
    <col min="9737" max="9737" width="12.42578125" style="4" customWidth="1"/>
    <col min="9738" max="9738" width="22" style="4" customWidth="1"/>
    <col min="9739" max="9983" width="9.140625" style="4"/>
    <col min="9984" max="9984" width="28.7109375" style="4" customWidth="1"/>
    <col min="9985" max="9985" width="58" style="4" customWidth="1"/>
    <col min="9986" max="9986" width="15.42578125" style="4" customWidth="1"/>
    <col min="9987" max="9987" width="15.28515625" style="4" customWidth="1"/>
    <col min="9988" max="9988" width="14.42578125" style="4" customWidth="1"/>
    <col min="9989" max="9991" width="0" style="4" hidden="1" customWidth="1"/>
    <col min="9992" max="9992" width="10.5703125" style="4" customWidth="1"/>
    <col min="9993" max="9993" width="12.42578125" style="4" customWidth="1"/>
    <col min="9994" max="9994" width="22" style="4" customWidth="1"/>
    <col min="9995" max="10239" width="9.140625" style="4"/>
    <col min="10240" max="10240" width="28.7109375" style="4" customWidth="1"/>
    <col min="10241" max="10241" width="58" style="4" customWidth="1"/>
    <col min="10242" max="10242" width="15.42578125" style="4" customWidth="1"/>
    <col min="10243" max="10243" width="15.28515625" style="4" customWidth="1"/>
    <col min="10244" max="10244" width="14.42578125" style="4" customWidth="1"/>
    <col min="10245" max="10247" width="0" style="4" hidden="1" customWidth="1"/>
    <col min="10248" max="10248" width="10.5703125" style="4" customWidth="1"/>
    <col min="10249" max="10249" width="12.42578125" style="4" customWidth="1"/>
    <col min="10250" max="10250" width="22" style="4" customWidth="1"/>
    <col min="10251" max="10495" width="9.140625" style="4"/>
    <col min="10496" max="10496" width="28.7109375" style="4" customWidth="1"/>
    <col min="10497" max="10497" width="58" style="4" customWidth="1"/>
    <col min="10498" max="10498" width="15.42578125" style="4" customWidth="1"/>
    <col min="10499" max="10499" width="15.28515625" style="4" customWidth="1"/>
    <col min="10500" max="10500" width="14.42578125" style="4" customWidth="1"/>
    <col min="10501" max="10503" width="0" style="4" hidden="1" customWidth="1"/>
    <col min="10504" max="10504" width="10.5703125" style="4" customWidth="1"/>
    <col min="10505" max="10505" width="12.42578125" style="4" customWidth="1"/>
    <col min="10506" max="10506" width="22" style="4" customWidth="1"/>
    <col min="10507" max="10751" width="9.140625" style="4"/>
    <col min="10752" max="10752" width="28.7109375" style="4" customWidth="1"/>
    <col min="10753" max="10753" width="58" style="4" customWidth="1"/>
    <col min="10754" max="10754" width="15.42578125" style="4" customWidth="1"/>
    <col min="10755" max="10755" width="15.28515625" style="4" customWidth="1"/>
    <col min="10756" max="10756" width="14.42578125" style="4" customWidth="1"/>
    <col min="10757" max="10759" width="0" style="4" hidden="1" customWidth="1"/>
    <col min="10760" max="10760" width="10.5703125" style="4" customWidth="1"/>
    <col min="10761" max="10761" width="12.42578125" style="4" customWidth="1"/>
    <col min="10762" max="10762" width="22" style="4" customWidth="1"/>
    <col min="10763" max="11007" width="9.140625" style="4"/>
    <col min="11008" max="11008" width="28.7109375" style="4" customWidth="1"/>
    <col min="11009" max="11009" width="58" style="4" customWidth="1"/>
    <col min="11010" max="11010" width="15.42578125" style="4" customWidth="1"/>
    <col min="11011" max="11011" width="15.28515625" style="4" customWidth="1"/>
    <col min="11012" max="11012" width="14.42578125" style="4" customWidth="1"/>
    <col min="11013" max="11015" width="0" style="4" hidden="1" customWidth="1"/>
    <col min="11016" max="11016" width="10.5703125" style="4" customWidth="1"/>
    <col min="11017" max="11017" width="12.42578125" style="4" customWidth="1"/>
    <col min="11018" max="11018" width="22" style="4" customWidth="1"/>
    <col min="11019" max="11263" width="9.140625" style="4"/>
    <col min="11264" max="11264" width="28.7109375" style="4" customWidth="1"/>
    <col min="11265" max="11265" width="58" style="4" customWidth="1"/>
    <col min="11266" max="11266" width="15.42578125" style="4" customWidth="1"/>
    <col min="11267" max="11267" width="15.28515625" style="4" customWidth="1"/>
    <col min="11268" max="11268" width="14.42578125" style="4" customWidth="1"/>
    <col min="11269" max="11271" width="0" style="4" hidden="1" customWidth="1"/>
    <col min="11272" max="11272" width="10.5703125" style="4" customWidth="1"/>
    <col min="11273" max="11273" width="12.42578125" style="4" customWidth="1"/>
    <col min="11274" max="11274" width="22" style="4" customWidth="1"/>
    <col min="11275" max="11519" width="9.140625" style="4"/>
    <col min="11520" max="11520" width="28.7109375" style="4" customWidth="1"/>
    <col min="11521" max="11521" width="58" style="4" customWidth="1"/>
    <col min="11522" max="11522" width="15.42578125" style="4" customWidth="1"/>
    <col min="11523" max="11523" width="15.28515625" style="4" customWidth="1"/>
    <col min="11524" max="11524" width="14.42578125" style="4" customWidth="1"/>
    <col min="11525" max="11527" width="0" style="4" hidden="1" customWidth="1"/>
    <col min="11528" max="11528" width="10.5703125" style="4" customWidth="1"/>
    <col min="11529" max="11529" width="12.42578125" style="4" customWidth="1"/>
    <col min="11530" max="11530" width="22" style="4" customWidth="1"/>
    <col min="11531" max="11775" width="9.140625" style="4"/>
    <col min="11776" max="11776" width="28.7109375" style="4" customWidth="1"/>
    <col min="11777" max="11777" width="58" style="4" customWidth="1"/>
    <col min="11778" max="11778" width="15.42578125" style="4" customWidth="1"/>
    <col min="11779" max="11779" width="15.28515625" style="4" customWidth="1"/>
    <col min="11780" max="11780" width="14.42578125" style="4" customWidth="1"/>
    <col min="11781" max="11783" width="0" style="4" hidden="1" customWidth="1"/>
    <col min="11784" max="11784" width="10.5703125" style="4" customWidth="1"/>
    <col min="11785" max="11785" width="12.42578125" style="4" customWidth="1"/>
    <col min="11786" max="11786" width="22" style="4" customWidth="1"/>
    <col min="11787" max="12031" width="9.140625" style="4"/>
    <col min="12032" max="12032" width="28.7109375" style="4" customWidth="1"/>
    <col min="12033" max="12033" width="58" style="4" customWidth="1"/>
    <col min="12034" max="12034" width="15.42578125" style="4" customWidth="1"/>
    <col min="12035" max="12035" width="15.28515625" style="4" customWidth="1"/>
    <col min="12036" max="12036" width="14.42578125" style="4" customWidth="1"/>
    <col min="12037" max="12039" width="0" style="4" hidden="1" customWidth="1"/>
    <col min="12040" max="12040" width="10.5703125" style="4" customWidth="1"/>
    <col min="12041" max="12041" width="12.42578125" style="4" customWidth="1"/>
    <col min="12042" max="12042" width="22" style="4" customWidth="1"/>
    <col min="12043" max="12287" width="9.140625" style="4"/>
    <col min="12288" max="12288" width="28.7109375" style="4" customWidth="1"/>
    <col min="12289" max="12289" width="58" style="4" customWidth="1"/>
    <col min="12290" max="12290" width="15.42578125" style="4" customWidth="1"/>
    <col min="12291" max="12291" width="15.28515625" style="4" customWidth="1"/>
    <col min="12292" max="12292" width="14.42578125" style="4" customWidth="1"/>
    <col min="12293" max="12295" width="0" style="4" hidden="1" customWidth="1"/>
    <col min="12296" max="12296" width="10.5703125" style="4" customWidth="1"/>
    <col min="12297" max="12297" width="12.42578125" style="4" customWidth="1"/>
    <col min="12298" max="12298" width="22" style="4" customWidth="1"/>
    <col min="12299" max="12543" width="9.140625" style="4"/>
    <col min="12544" max="12544" width="28.7109375" style="4" customWidth="1"/>
    <col min="12545" max="12545" width="58" style="4" customWidth="1"/>
    <col min="12546" max="12546" width="15.42578125" style="4" customWidth="1"/>
    <col min="12547" max="12547" width="15.28515625" style="4" customWidth="1"/>
    <col min="12548" max="12548" width="14.42578125" style="4" customWidth="1"/>
    <col min="12549" max="12551" width="0" style="4" hidden="1" customWidth="1"/>
    <col min="12552" max="12552" width="10.5703125" style="4" customWidth="1"/>
    <col min="12553" max="12553" width="12.42578125" style="4" customWidth="1"/>
    <col min="12554" max="12554" width="22" style="4" customWidth="1"/>
    <col min="12555" max="12799" width="9.140625" style="4"/>
    <col min="12800" max="12800" width="28.7109375" style="4" customWidth="1"/>
    <col min="12801" max="12801" width="58" style="4" customWidth="1"/>
    <col min="12802" max="12802" width="15.42578125" style="4" customWidth="1"/>
    <col min="12803" max="12803" width="15.28515625" style="4" customWidth="1"/>
    <col min="12804" max="12804" width="14.42578125" style="4" customWidth="1"/>
    <col min="12805" max="12807" width="0" style="4" hidden="1" customWidth="1"/>
    <col min="12808" max="12808" width="10.5703125" style="4" customWidth="1"/>
    <col min="12809" max="12809" width="12.42578125" style="4" customWidth="1"/>
    <col min="12810" max="12810" width="22" style="4" customWidth="1"/>
    <col min="12811" max="13055" width="9.140625" style="4"/>
    <col min="13056" max="13056" width="28.7109375" style="4" customWidth="1"/>
    <col min="13057" max="13057" width="58" style="4" customWidth="1"/>
    <col min="13058" max="13058" width="15.42578125" style="4" customWidth="1"/>
    <col min="13059" max="13059" width="15.28515625" style="4" customWidth="1"/>
    <col min="13060" max="13060" width="14.42578125" style="4" customWidth="1"/>
    <col min="13061" max="13063" width="0" style="4" hidden="1" customWidth="1"/>
    <col min="13064" max="13064" width="10.5703125" style="4" customWidth="1"/>
    <col min="13065" max="13065" width="12.42578125" style="4" customWidth="1"/>
    <col min="13066" max="13066" width="22" style="4" customWidth="1"/>
    <col min="13067" max="13311" width="9.140625" style="4"/>
    <col min="13312" max="13312" width="28.7109375" style="4" customWidth="1"/>
    <col min="13313" max="13313" width="58" style="4" customWidth="1"/>
    <col min="13314" max="13314" width="15.42578125" style="4" customWidth="1"/>
    <col min="13315" max="13315" width="15.28515625" style="4" customWidth="1"/>
    <col min="13316" max="13316" width="14.42578125" style="4" customWidth="1"/>
    <col min="13317" max="13319" width="0" style="4" hidden="1" customWidth="1"/>
    <col min="13320" max="13320" width="10.5703125" style="4" customWidth="1"/>
    <col min="13321" max="13321" width="12.42578125" style="4" customWidth="1"/>
    <col min="13322" max="13322" width="22" style="4" customWidth="1"/>
    <col min="13323" max="13567" width="9.140625" style="4"/>
    <col min="13568" max="13568" width="28.7109375" style="4" customWidth="1"/>
    <col min="13569" max="13569" width="58" style="4" customWidth="1"/>
    <col min="13570" max="13570" width="15.42578125" style="4" customWidth="1"/>
    <col min="13571" max="13571" width="15.28515625" style="4" customWidth="1"/>
    <col min="13572" max="13572" width="14.42578125" style="4" customWidth="1"/>
    <col min="13573" max="13575" width="0" style="4" hidden="1" customWidth="1"/>
    <col min="13576" max="13576" width="10.5703125" style="4" customWidth="1"/>
    <col min="13577" max="13577" width="12.42578125" style="4" customWidth="1"/>
    <col min="13578" max="13578" width="22" style="4" customWidth="1"/>
    <col min="13579" max="13823" width="9.140625" style="4"/>
    <col min="13824" max="13824" width="28.7109375" style="4" customWidth="1"/>
    <col min="13825" max="13825" width="58" style="4" customWidth="1"/>
    <col min="13826" max="13826" width="15.42578125" style="4" customWidth="1"/>
    <col min="13827" max="13827" width="15.28515625" style="4" customWidth="1"/>
    <col min="13828" max="13828" width="14.42578125" style="4" customWidth="1"/>
    <col min="13829" max="13831" width="0" style="4" hidden="1" customWidth="1"/>
    <col min="13832" max="13832" width="10.5703125" style="4" customWidth="1"/>
    <col min="13833" max="13833" width="12.42578125" style="4" customWidth="1"/>
    <col min="13834" max="13834" width="22" style="4" customWidth="1"/>
    <col min="13835" max="14079" width="9.140625" style="4"/>
    <col min="14080" max="14080" width="28.7109375" style="4" customWidth="1"/>
    <col min="14081" max="14081" width="58" style="4" customWidth="1"/>
    <col min="14082" max="14082" width="15.42578125" style="4" customWidth="1"/>
    <col min="14083" max="14083" width="15.28515625" style="4" customWidth="1"/>
    <col min="14084" max="14084" width="14.42578125" style="4" customWidth="1"/>
    <col min="14085" max="14087" width="0" style="4" hidden="1" customWidth="1"/>
    <col min="14088" max="14088" width="10.5703125" style="4" customWidth="1"/>
    <col min="14089" max="14089" width="12.42578125" style="4" customWidth="1"/>
    <col min="14090" max="14090" width="22" style="4" customWidth="1"/>
    <col min="14091" max="14335" width="9.140625" style="4"/>
    <col min="14336" max="14336" width="28.7109375" style="4" customWidth="1"/>
    <col min="14337" max="14337" width="58" style="4" customWidth="1"/>
    <col min="14338" max="14338" width="15.42578125" style="4" customWidth="1"/>
    <col min="14339" max="14339" width="15.28515625" style="4" customWidth="1"/>
    <col min="14340" max="14340" width="14.42578125" style="4" customWidth="1"/>
    <col min="14341" max="14343" width="0" style="4" hidden="1" customWidth="1"/>
    <col min="14344" max="14344" width="10.5703125" style="4" customWidth="1"/>
    <col min="14345" max="14345" width="12.42578125" style="4" customWidth="1"/>
    <col min="14346" max="14346" width="22" style="4" customWidth="1"/>
    <col min="14347" max="14591" width="9.140625" style="4"/>
    <col min="14592" max="14592" width="28.7109375" style="4" customWidth="1"/>
    <col min="14593" max="14593" width="58" style="4" customWidth="1"/>
    <col min="14594" max="14594" width="15.42578125" style="4" customWidth="1"/>
    <col min="14595" max="14595" width="15.28515625" style="4" customWidth="1"/>
    <col min="14596" max="14596" width="14.42578125" style="4" customWidth="1"/>
    <col min="14597" max="14599" width="0" style="4" hidden="1" customWidth="1"/>
    <col min="14600" max="14600" width="10.5703125" style="4" customWidth="1"/>
    <col min="14601" max="14601" width="12.42578125" style="4" customWidth="1"/>
    <col min="14602" max="14602" width="22" style="4" customWidth="1"/>
    <col min="14603" max="14847" width="9.140625" style="4"/>
    <col min="14848" max="14848" width="28.7109375" style="4" customWidth="1"/>
    <col min="14849" max="14849" width="58" style="4" customWidth="1"/>
    <col min="14850" max="14850" width="15.42578125" style="4" customWidth="1"/>
    <col min="14851" max="14851" width="15.28515625" style="4" customWidth="1"/>
    <col min="14852" max="14852" width="14.42578125" style="4" customWidth="1"/>
    <col min="14853" max="14855" width="0" style="4" hidden="1" customWidth="1"/>
    <col min="14856" max="14856" width="10.5703125" style="4" customWidth="1"/>
    <col min="14857" max="14857" width="12.42578125" style="4" customWidth="1"/>
    <col min="14858" max="14858" width="22" style="4" customWidth="1"/>
    <col min="14859" max="15103" width="9.140625" style="4"/>
    <col min="15104" max="15104" width="28.7109375" style="4" customWidth="1"/>
    <col min="15105" max="15105" width="58" style="4" customWidth="1"/>
    <col min="15106" max="15106" width="15.42578125" style="4" customWidth="1"/>
    <col min="15107" max="15107" width="15.28515625" style="4" customWidth="1"/>
    <col min="15108" max="15108" width="14.42578125" style="4" customWidth="1"/>
    <col min="15109" max="15111" width="0" style="4" hidden="1" customWidth="1"/>
    <col min="15112" max="15112" width="10.5703125" style="4" customWidth="1"/>
    <col min="15113" max="15113" width="12.42578125" style="4" customWidth="1"/>
    <col min="15114" max="15114" width="22" style="4" customWidth="1"/>
    <col min="15115" max="15359" width="9.140625" style="4"/>
    <col min="15360" max="15360" width="28.7109375" style="4" customWidth="1"/>
    <col min="15361" max="15361" width="58" style="4" customWidth="1"/>
    <col min="15362" max="15362" width="15.42578125" style="4" customWidth="1"/>
    <col min="15363" max="15363" width="15.28515625" style="4" customWidth="1"/>
    <col min="15364" max="15364" width="14.42578125" style="4" customWidth="1"/>
    <col min="15365" max="15367" width="0" style="4" hidden="1" customWidth="1"/>
    <col min="15368" max="15368" width="10.5703125" style="4" customWidth="1"/>
    <col min="15369" max="15369" width="12.42578125" style="4" customWidth="1"/>
    <col min="15370" max="15370" width="22" style="4" customWidth="1"/>
    <col min="15371" max="15615" width="9.140625" style="4"/>
    <col min="15616" max="15616" width="28.7109375" style="4" customWidth="1"/>
    <col min="15617" max="15617" width="58" style="4" customWidth="1"/>
    <col min="15618" max="15618" width="15.42578125" style="4" customWidth="1"/>
    <col min="15619" max="15619" width="15.28515625" style="4" customWidth="1"/>
    <col min="15620" max="15620" width="14.42578125" style="4" customWidth="1"/>
    <col min="15621" max="15623" width="0" style="4" hidden="1" customWidth="1"/>
    <col min="15624" max="15624" width="10.5703125" style="4" customWidth="1"/>
    <col min="15625" max="15625" width="12.42578125" style="4" customWidth="1"/>
    <col min="15626" max="15626" width="22" style="4" customWidth="1"/>
    <col min="15627" max="15871" width="9.140625" style="4"/>
    <col min="15872" max="15872" width="28.7109375" style="4" customWidth="1"/>
    <col min="15873" max="15873" width="58" style="4" customWidth="1"/>
    <col min="15874" max="15874" width="15.42578125" style="4" customWidth="1"/>
    <col min="15875" max="15875" width="15.28515625" style="4" customWidth="1"/>
    <col min="15876" max="15876" width="14.42578125" style="4" customWidth="1"/>
    <col min="15877" max="15879" width="0" style="4" hidden="1" customWidth="1"/>
    <col min="15880" max="15880" width="10.5703125" style="4" customWidth="1"/>
    <col min="15881" max="15881" width="12.42578125" style="4" customWidth="1"/>
    <col min="15882" max="15882" width="22" style="4" customWidth="1"/>
    <col min="15883" max="16127" width="9.140625" style="4"/>
    <col min="16128" max="16128" width="28.7109375" style="4" customWidth="1"/>
    <col min="16129" max="16129" width="58" style="4" customWidth="1"/>
    <col min="16130" max="16130" width="15.42578125" style="4" customWidth="1"/>
    <col min="16131" max="16131" width="15.28515625" style="4" customWidth="1"/>
    <col min="16132" max="16132" width="14.42578125" style="4" customWidth="1"/>
    <col min="16133" max="16135" width="0" style="4" hidden="1" customWidth="1"/>
    <col min="16136" max="16136" width="10.5703125" style="4" customWidth="1"/>
    <col min="16137" max="16137" width="12.42578125" style="4" customWidth="1"/>
    <col min="16138" max="16138" width="22" style="4" customWidth="1"/>
    <col min="16139" max="16384" width="9.140625" style="4"/>
  </cols>
  <sheetData>
    <row r="1" spans="1:26" ht="18" customHeight="1" x14ac:dyDescent="0.25">
      <c r="A1" s="1"/>
      <c r="B1" s="1"/>
      <c r="C1" s="53"/>
      <c r="D1" s="115" t="s">
        <v>70</v>
      </c>
      <c r="E1" s="115"/>
      <c r="F1" s="2"/>
      <c r="G1" s="3"/>
      <c r="H1" s="2"/>
    </row>
    <row r="2" spans="1:26" ht="20.25" customHeight="1" x14ac:dyDescent="0.25">
      <c r="A2" s="5"/>
      <c r="B2" s="5"/>
      <c r="C2" s="115" t="s">
        <v>71</v>
      </c>
      <c r="D2" s="115"/>
      <c r="E2" s="115"/>
      <c r="F2" s="2"/>
      <c r="G2" s="3"/>
      <c r="H2" s="2"/>
    </row>
    <row r="3" spans="1:26" ht="11.25" customHeight="1" x14ac:dyDescent="0.2">
      <c r="A3" s="5"/>
      <c r="B3" s="5"/>
      <c r="C3" s="52"/>
      <c r="D3" s="52"/>
      <c r="E3" s="52"/>
      <c r="F3" s="2"/>
      <c r="G3" s="3"/>
      <c r="H3" s="2"/>
    </row>
    <row r="4" spans="1:26" ht="26.25" customHeight="1" x14ac:dyDescent="0.2">
      <c r="A4" s="116" t="s">
        <v>146</v>
      </c>
      <c r="B4" s="116"/>
      <c r="C4" s="116"/>
      <c r="D4" s="116"/>
      <c r="E4" s="116"/>
      <c r="F4" s="2"/>
      <c r="G4" s="3"/>
      <c r="H4" s="2"/>
    </row>
    <row r="5" spans="1:26" ht="18" customHeight="1" thickBot="1" x14ac:dyDescent="0.25">
      <c r="A5" s="6"/>
      <c r="B5" s="7"/>
      <c r="C5" s="8"/>
      <c r="D5" s="8"/>
      <c r="E5" s="81" t="s">
        <v>125</v>
      </c>
      <c r="F5" s="2"/>
      <c r="G5" s="3"/>
      <c r="H5" s="2"/>
    </row>
    <row r="6" spans="1:26" ht="47.25" customHeight="1" thickBot="1" x14ac:dyDescent="0.25">
      <c r="A6" s="82" t="s">
        <v>105</v>
      </c>
      <c r="B6" s="82" t="s">
        <v>106</v>
      </c>
      <c r="C6" s="83" t="s">
        <v>147</v>
      </c>
      <c r="D6" s="83" t="s">
        <v>1</v>
      </c>
      <c r="E6" s="83" t="s">
        <v>148</v>
      </c>
      <c r="F6" s="9" t="s">
        <v>2</v>
      </c>
      <c r="G6" s="10" t="s">
        <v>3</v>
      </c>
      <c r="H6" s="11" t="s">
        <v>4</v>
      </c>
      <c r="U6"/>
      <c r="V6"/>
      <c r="W6"/>
      <c r="X6"/>
      <c r="Y6"/>
      <c r="Z6"/>
    </row>
    <row r="7" spans="1:26" s="15" customFormat="1" ht="13.5" thickBot="1" x14ac:dyDescent="0.25">
      <c r="A7" s="73">
        <v>1</v>
      </c>
      <c r="B7" s="74">
        <v>2</v>
      </c>
      <c r="C7" s="74">
        <v>3</v>
      </c>
      <c r="D7" s="74">
        <v>4</v>
      </c>
      <c r="E7" s="75">
        <v>5</v>
      </c>
      <c r="F7" s="12">
        <v>6</v>
      </c>
      <c r="G7" s="13">
        <v>8</v>
      </c>
      <c r="H7" s="14">
        <v>9</v>
      </c>
      <c r="U7"/>
      <c r="V7"/>
      <c r="W7"/>
      <c r="X7"/>
      <c r="Y7"/>
      <c r="Z7"/>
    </row>
    <row r="8" spans="1:26" ht="24.75" customHeight="1" thickBot="1" x14ac:dyDescent="0.3">
      <c r="A8" s="77"/>
      <c r="B8" s="78" t="s">
        <v>5</v>
      </c>
      <c r="C8" s="70">
        <f>C10+C29+C40+C22+C37+C21</f>
        <v>1914999.7999999998</v>
      </c>
      <c r="D8" s="70">
        <f>D10+D29+D40+D22+D37+D21</f>
        <v>0</v>
      </c>
      <c r="E8" s="71">
        <f>E10+E29+E40+E22+E37+E21</f>
        <v>1914999.7999999998</v>
      </c>
      <c r="F8" s="17" t="e">
        <f>F10+F29+F40+F22+F37</f>
        <v>#REF!</v>
      </c>
      <c r="G8" s="18" t="e">
        <f>G10+G29+G40+G22+G37</f>
        <v>#REF!</v>
      </c>
      <c r="H8" s="18" t="e">
        <f>H10+H29+H40+H22+H37</f>
        <v>#REF!</v>
      </c>
      <c r="U8"/>
      <c r="V8"/>
      <c r="W8"/>
      <c r="X8"/>
      <c r="Y8"/>
      <c r="Z8"/>
    </row>
    <row r="9" spans="1:26" s="21" customFormat="1" ht="15.75" x14ac:dyDescent="0.25">
      <c r="A9" s="84" t="s">
        <v>6</v>
      </c>
      <c r="B9" s="76" t="s">
        <v>7</v>
      </c>
      <c r="C9" s="72">
        <f t="shared" ref="C9:H9" si="0">C10</f>
        <v>1640480.5</v>
      </c>
      <c r="D9" s="72">
        <f t="shared" si="0"/>
        <v>0</v>
      </c>
      <c r="E9" s="85">
        <f t="shared" si="0"/>
        <v>1640480.5</v>
      </c>
      <c r="F9" s="20" t="e">
        <f t="shared" si="0"/>
        <v>#REF!</v>
      </c>
      <c r="G9" s="19">
        <f t="shared" si="0"/>
        <v>435395000</v>
      </c>
      <c r="H9" s="19" t="e">
        <f t="shared" si="0"/>
        <v>#REF!</v>
      </c>
    </row>
    <row r="10" spans="1:26" s="21" customFormat="1" ht="15.75" x14ac:dyDescent="0.25">
      <c r="A10" s="64" t="s">
        <v>8</v>
      </c>
      <c r="B10" s="28" t="s">
        <v>9</v>
      </c>
      <c r="C10" s="16">
        <f>SUM(C11:C20)</f>
        <v>1640480.5</v>
      </c>
      <c r="D10" s="16">
        <f>SUM(D11:D20)</f>
        <v>0</v>
      </c>
      <c r="E10" s="86">
        <f>SUM(E11:E20)</f>
        <v>1640480.5</v>
      </c>
      <c r="F10" s="20" t="e">
        <f>F11+F12+F15+#REF!+#REF!+#REF!+#REF!</f>
        <v>#REF!</v>
      </c>
      <c r="G10" s="19">
        <f>SUM(G11:G15)</f>
        <v>435395000</v>
      </c>
      <c r="H10" s="19" t="e">
        <f>H11+H12+H15+#REF!+#REF!+#REF!+#REF!</f>
        <v>#REF!</v>
      </c>
    </row>
    <row r="11" spans="1:26" ht="193.5" customHeight="1" x14ac:dyDescent="0.25">
      <c r="A11" s="79" t="s">
        <v>10</v>
      </c>
      <c r="B11" s="22" t="s">
        <v>127</v>
      </c>
      <c r="C11" s="23">
        <v>863391</v>
      </c>
      <c r="D11" s="23">
        <v>0</v>
      </c>
      <c r="E11" s="87">
        <f t="shared" ref="E11:E21" si="1">C11+D11</f>
        <v>863391</v>
      </c>
      <c r="F11" s="24">
        <v>1010675.74</v>
      </c>
      <c r="G11" s="25">
        <v>1631000</v>
      </c>
      <c r="H11" s="23">
        <v>6224.3</v>
      </c>
    </row>
    <row r="12" spans="1:26" ht="144.75" customHeight="1" x14ac:dyDescent="0.25">
      <c r="A12" s="79" t="s">
        <v>11</v>
      </c>
      <c r="B12" s="26" t="s">
        <v>128</v>
      </c>
      <c r="C12" s="23">
        <v>2249.6</v>
      </c>
      <c r="D12" s="43">
        <v>0</v>
      </c>
      <c r="E12" s="87">
        <f t="shared" si="1"/>
        <v>2249.6</v>
      </c>
      <c r="F12" s="24">
        <v>3207.47</v>
      </c>
      <c r="G12" s="25">
        <v>14000</v>
      </c>
      <c r="H12" s="23">
        <v>96.3</v>
      </c>
      <c r="J12" s="61"/>
    </row>
    <row r="13" spans="1:26" ht="132" hidden="1" customHeight="1" x14ac:dyDescent="0.25">
      <c r="A13" s="79" t="s">
        <v>138</v>
      </c>
      <c r="B13" s="104" t="s">
        <v>140</v>
      </c>
      <c r="C13" s="23">
        <v>0</v>
      </c>
      <c r="D13" s="43">
        <v>0</v>
      </c>
      <c r="E13" s="87">
        <f t="shared" si="1"/>
        <v>0</v>
      </c>
      <c r="F13" s="24"/>
      <c r="G13" s="25"/>
      <c r="H13" s="23"/>
      <c r="J13" s="61"/>
    </row>
    <row r="14" spans="1:26" ht="128.25" customHeight="1" x14ac:dyDescent="0.25">
      <c r="A14" s="79" t="s">
        <v>12</v>
      </c>
      <c r="B14" s="26" t="s">
        <v>129</v>
      </c>
      <c r="C14" s="23">
        <v>8555.7999999999993</v>
      </c>
      <c r="D14" s="43">
        <v>0</v>
      </c>
      <c r="E14" s="87">
        <f t="shared" si="1"/>
        <v>8555.7999999999993</v>
      </c>
      <c r="F14" s="24"/>
      <c r="G14" s="25"/>
      <c r="H14" s="23"/>
    </row>
    <row r="15" spans="1:26" ht="124.5" customHeight="1" x14ac:dyDescent="0.25">
      <c r="A15" s="79" t="s">
        <v>13</v>
      </c>
      <c r="B15" s="97" t="s">
        <v>130</v>
      </c>
      <c r="C15" s="23">
        <v>4272</v>
      </c>
      <c r="D15" s="43">
        <v>0</v>
      </c>
      <c r="E15" s="87">
        <f t="shared" si="1"/>
        <v>4272</v>
      </c>
      <c r="F15" s="24">
        <v>49247134.899999999</v>
      </c>
      <c r="G15" s="25">
        <v>433750000</v>
      </c>
      <c r="H15" s="23">
        <v>457451.2</v>
      </c>
    </row>
    <row r="16" spans="1:26" ht="401.25" customHeight="1" x14ac:dyDescent="0.25">
      <c r="A16" s="79" t="s">
        <v>126</v>
      </c>
      <c r="B16" s="97" t="s">
        <v>131</v>
      </c>
      <c r="C16" s="23">
        <v>5035.2</v>
      </c>
      <c r="D16" s="43">
        <v>0</v>
      </c>
      <c r="E16" s="87">
        <f t="shared" ref="E16" si="2">C16+D16</f>
        <v>5035.2</v>
      </c>
      <c r="F16" s="24"/>
      <c r="G16" s="25"/>
      <c r="H16" s="23"/>
    </row>
    <row r="17" spans="1:19" ht="99" customHeight="1" x14ac:dyDescent="0.25">
      <c r="A17" s="79" t="s">
        <v>123</v>
      </c>
      <c r="B17" s="80" t="s">
        <v>132</v>
      </c>
      <c r="C17" s="23">
        <v>8092.3</v>
      </c>
      <c r="D17" s="43">
        <v>0</v>
      </c>
      <c r="E17" s="87">
        <f t="shared" si="1"/>
        <v>8092.3</v>
      </c>
      <c r="F17" s="24"/>
      <c r="G17" s="25"/>
      <c r="H17" s="23"/>
    </row>
    <row r="18" spans="1:19" ht="95.25" customHeight="1" x14ac:dyDescent="0.25">
      <c r="A18" s="79" t="s">
        <v>124</v>
      </c>
      <c r="B18" s="80" t="s">
        <v>133</v>
      </c>
      <c r="C18" s="23">
        <v>5807.6</v>
      </c>
      <c r="D18" s="43">
        <v>0</v>
      </c>
      <c r="E18" s="87">
        <f t="shared" si="1"/>
        <v>5807.6</v>
      </c>
      <c r="F18" s="24"/>
      <c r="G18" s="25"/>
      <c r="H18" s="23"/>
    </row>
    <row r="19" spans="1:19" ht="67.5" hidden="1" customHeight="1" x14ac:dyDescent="0.25">
      <c r="A19" s="79" t="s">
        <v>139</v>
      </c>
      <c r="B19" s="106" t="s">
        <v>141</v>
      </c>
      <c r="C19" s="23">
        <v>0</v>
      </c>
      <c r="D19" s="43">
        <v>0</v>
      </c>
      <c r="E19" s="87">
        <f t="shared" si="1"/>
        <v>0</v>
      </c>
      <c r="F19" s="24"/>
      <c r="G19" s="25"/>
      <c r="H19" s="23"/>
    </row>
    <row r="20" spans="1:19" ht="57" customHeight="1" x14ac:dyDescent="0.25">
      <c r="A20" s="79" t="s">
        <v>134</v>
      </c>
      <c r="B20" s="80" t="s">
        <v>135</v>
      </c>
      <c r="C20" s="23">
        <v>743077</v>
      </c>
      <c r="D20" s="43">
        <v>0</v>
      </c>
      <c r="E20" s="87">
        <f t="shared" si="1"/>
        <v>743077</v>
      </c>
      <c r="F20" s="24"/>
      <c r="G20" s="25"/>
      <c r="H20" s="23"/>
    </row>
    <row r="21" spans="1:19" ht="35.25" customHeight="1" x14ac:dyDescent="0.25">
      <c r="A21" s="64" t="s">
        <v>73</v>
      </c>
      <c r="B21" s="27" t="s">
        <v>116</v>
      </c>
      <c r="C21" s="62">
        <v>14268.9</v>
      </c>
      <c r="D21" s="63">
        <v>0</v>
      </c>
      <c r="E21" s="88">
        <f t="shared" si="1"/>
        <v>14268.9</v>
      </c>
      <c r="F21" s="24"/>
      <c r="G21" s="25"/>
      <c r="H21" s="23"/>
    </row>
    <row r="22" spans="1:19" ht="27.75" customHeight="1" x14ac:dyDescent="0.25">
      <c r="A22" s="64" t="s">
        <v>14</v>
      </c>
      <c r="B22" s="28" t="s">
        <v>15</v>
      </c>
      <c r="C22" s="16">
        <f>C23+C27+C28+C26</f>
        <v>169664.4</v>
      </c>
      <c r="D22" s="55">
        <f>D23+D27+D28+D26</f>
        <v>0</v>
      </c>
      <c r="E22" s="86">
        <f>E23+E27+E28+E26</f>
        <v>169664.4</v>
      </c>
      <c r="F22" s="24"/>
      <c r="G22" s="25"/>
      <c r="H22" s="23"/>
    </row>
    <row r="23" spans="1:19" ht="31.5" x14ac:dyDescent="0.25">
      <c r="A23" s="64" t="s">
        <v>16</v>
      </c>
      <c r="B23" s="28" t="s">
        <v>74</v>
      </c>
      <c r="C23" s="33">
        <f>C24+C25</f>
        <v>166915.4</v>
      </c>
      <c r="D23" s="36">
        <f t="shared" ref="D23" si="3">D24+D25</f>
        <v>0</v>
      </c>
      <c r="E23" s="87">
        <f>E24+E25</f>
        <v>166915.4</v>
      </c>
      <c r="F23" s="24"/>
      <c r="G23" s="25"/>
      <c r="H23" s="23"/>
    </row>
    <row r="24" spans="1:19" ht="31.5" x14ac:dyDescent="0.25">
      <c r="A24" s="79" t="s">
        <v>17</v>
      </c>
      <c r="B24" s="29" t="s">
        <v>18</v>
      </c>
      <c r="C24" s="23">
        <v>141335.4</v>
      </c>
      <c r="D24" s="43">
        <v>0</v>
      </c>
      <c r="E24" s="87">
        <f t="shared" ref="E24:E28" si="4">C24+D24</f>
        <v>141335.4</v>
      </c>
      <c r="F24" s="24"/>
      <c r="G24" s="25"/>
      <c r="H24" s="23"/>
    </row>
    <row r="25" spans="1:19" ht="46.5" customHeight="1" x14ac:dyDescent="0.25">
      <c r="A25" s="79" t="s">
        <v>19</v>
      </c>
      <c r="B25" s="29" t="s">
        <v>20</v>
      </c>
      <c r="C25" s="23">
        <v>25580</v>
      </c>
      <c r="D25" s="43">
        <v>0</v>
      </c>
      <c r="E25" s="87">
        <f t="shared" si="4"/>
        <v>25580</v>
      </c>
      <c r="F25" s="24"/>
      <c r="G25" s="25"/>
      <c r="H25" s="23"/>
    </row>
    <row r="26" spans="1:19" ht="23.25" customHeight="1" x14ac:dyDescent="0.25">
      <c r="A26" s="64" t="s">
        <v>136</v>
      </c>
      <c r="B26" s="100" t="s">
        <v>137</v>
      </c>
      <c r="C26" s="33">
        <v>0</v>
      </c>
      <c r="D26" s="36">
        <v>0</v>
      </c>
      <c r="E26" s="87">
        <f t="shared" si="4"/>
        <v>0</v>
      </c>
      <c r="F26" s="24"/>
      <c r="G26" s="25"/>
      <c r="H26" s="23"/>
    </row>
    <row r="27" spans="1:19" s="21" customFormat="1" ht="27" customHeight="1" x14ac:dyDescent="0.25">
      <c r="A27" s="64" t="s">
        <v>21</v>
      </c>
      <c r="B27" s="28" t="s">
        <v>22</v>
      </c>
      <c r="C27" s="33">
        <v>6</v>
      </c>
      <c r="D27" s="36">
        <v>0</v>
      </c>
      <c r="E27" s="87">
        <f t="shared" si="4"/>
        <v>6</v>
      </c>
      <c r="F27" s="20" t="e">
        <f>#REF!</f>
        <v>#REF!</v>
      </c>
      <c r="G27" s="19" t="e">
        <f>#REF!</f>
        <v>#REF!</v>
      </c>
      <c r="H27" s="19" t="e">
        <f>#REF!</f>
        <v>#REF!</v>
      </c>
    </row>
    <row r="28" spans="1:19" s="21" customFormat="1" ht="34.5" customHeight="1" x14ac:dyDescent="0.25">
      <c r="A28" s="64" t="s">
        <v>93</v>
      </c>
      <c r="B28" s="28" t="s">
        <v>23</v>
      </c>
      <c r="C28" s="33">
        <v>2743</v>
      </c>
      <c r="D28" s="36">
        <v>0</v>
      </c>
      <c r="E28" s="87">
        <f t="shared" si="4"/>
        <v>2743</v>
      </c>
      <c r="F28" s="31"/>
      <c r="G28" s="32"/>
      <c r="H28" s="30"/>
    </row>
    <row r="29" spans="1:19" s="35" customFormat="1" ht="24.75" customHeight="1" x14ac:dyDescent="0.25">
      <c r="A29" s="64" t="s">
        <v>24</v>
      </c>
      <c r="B29" s="28" t="s">
        <v>25</v>
      </c>
      <c r="C29" s="16">
        <f>C30+C31+C34</f>
        <v>65551</v>
      </c>
      <c r="D29" s="55">
        <f t="shared" ref="D29:E29" si="5">D30+D31+D34</f>
        <v>0</v>
      </c>
      <c r="E29" s="86">
        <f t="shared" si="5"/>
        <v>65551</v>
      </c>
      <c r="F29" s="20">
        <f>F30</f>
        <v>299385.21999999997</v>
      </c>
      <c r="G29" s="19">
        <f>G30</f>
        <v>4018000</v>
      </c>
      <c r="H29" s="19">
        <f>H30</f>
        <v>3515.1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s="21" customFormat="1" ht="52.5" customHeight="1" x14ac:dyDescent="0.25">
      <c r="A30" s="64" t="s">
        <v>26</v>
      </c>
      <c r="B30" s="107" t="s">
        <v>27</v>
      </c>
      <c r="C30" s="33">
        <v>36141</v>
      </c>
      <c r="D30" s="36">
        <v>0</v>
      </c>
      <c r="E30" s="89">
        <f>C30+D30</f>
        <v>36141</v>
      </c>
      <c r="F30" s="37">
        <v>299385.21999999997</v>
      </c>
      <c r="G30" s="32">
        <v>4018000</v>
      </c>
      <c r="H30" s="33">
        <v>3515.1</v>
      </c>
    </row>
    <row r="31" spans="1:19" s="21" customFormat="1" ht="21.75" customHeight="1" x14ac:dyDescent="0.25">
      <c r="A31" s="90" t="s">
        <v>114</v>
      </c>
      <c r="B31" s="28" t="s">
        <v>113</v>
      </c>
      <c r="C31" s="33">
        <f t="shared" ref="C31" si="6">SUM(C32:C33)</f>
        <v>21000</v>
      </c>
      <c r="D31" s="36">
        <v>0</v>
      </c>
      <c r="E31" s="87">
        <f t="shared" ref="E31" si="7">SUM(E32:E33)</f>
        <v>21000</v>
      </c>
      <c r="F31" s="37"/>
      <c r="G31" s="32"/>
      <c r="H31" s="33"/>
    </row>
    <row r="32" spans="1:19" s="21" customFormat="1" ht="21.75" customHeight="1" x14ac:dyDescent="0.25">
      <c r="A32" s="112" t="s">
        <v>155</v>
      </c>
      <c r="B32" s="111" t="s">
        <v>153</v>
      </c>
      <c r="C32" s="23">
        <v>11000</v>
      </c>
      <c r="D32" s="43">
        <v>0</v>
      </c>
      <c r="E32" s="87">
        <f t="shared" ref="E32:E33" si="8">C32+D32</f>
        <v>11000</v>
      </c>
      <c r="F32" s="37"/>
      <c r="G32" s="32"/>
      <c r="H32" s="33"/>
    </row>
    <row r="33" spans="1:15" s="21" customFormat="1" ht="21.75" customHeight="1" x14ac:dyDescent="0.25">
      <c r="A33" s="114" t="s">
        <v>156</v>
      </c>
      <c r="B33" s="111" t="s">
        <v>154</v>
      </c>
      <c r="C33" s="23">
        <v>10000</v>
      </c>
      <c r="D33" s="43">
        <v>0</v>
      </c>
      <c r="E33" s="87">
        <f t="shared" si="8"/>
        <v>10000</v>
      </c>
      <c r="F33" s="37"/>
      <c r="G33" s="32"/>
      <c r="H33" s="33"/>
    </row>
    <row r="34" spans="1:15" s="21" customFormat="1" ht="24" customHeight="1" x14ac:dyDescent="0.25">
      <c r="A34" s="64" t="s">
        <v>28</v>
      </c>
      <c r="B34" s="28" t="s">
        <v>29</v>
      </c>
      <c r="C34" s="33">
        <f t="shared" ref="C34:H34" si="9">SUM(C35:C36)</f>
        <v>8410</v>
      </c>
      <c r="D34" s="36">
        <f t="shared" si="9"/>
        <v>0</v>
      </c>
      <c r="E34" s="87">
        <f t="shared" si="9"/>
        <v>8410</v>
      </c>
      <c r="F34" s="20">
        <f t="shared" si="9"/>
        <v>466210.29000000004</v>
      </c>
      <c r="G34" s="19">
        <f t="shared" si="9"/>
        <v>5440000</v>
      </c>
      <c r="H34" s="19">
        <f t="shared" si="9"/>
        <v>3068.1</v>
      </c>
      <c r="I34" s="38"/>
      <c r="J34" s="38"/>
      <c r="K34" s="38"/>
      <c r="L34" s="38"/>
      <c r="M34" s="38"/>
      <c r="N34" s="38"/>
      <c r="O34" s="38"/>
    </row>
    <row r="35" spans="1:15" ht="37.5" customHeight="1" x14ac:dyDescent="0.25">
      <c r="A35" s="79" t="s">
        <v>30</v>
      </c>
      <c r="B35" s="29" t="s">
        <v>31</v>
      </c>
      <c r="C35" s="23">
        <v>6145</v>
      </c>
      <c r="D35" s="43">
        <v>0</v>
      </c>
      <c r="E35" s="87">
        <f>C35+D35</f>
        <v>6145</v>
      </c>
      <c r="F35" s="24">
        <v>22131.33</v>
      </c>
      <c r="G35" s="23">
        <v>425000</v>
      </c>
      <c r="H35" s="23">
        <v>166.1</v>
      </c>
    </row>
    <row r="36" spans="1:15" ht="35.25" customHeight="1" x14ac:dyDescent="0.25">
      <c r="A36" s="79" t="s">
        <v>32</v>
      </c>
      <c r="B36" s="29" t="s">
        <v>33</v>
      </c>
      <c r="C36" s="23">
        <v>2265</v>
      </c>
      <c r="D36" s="43">
        <v>0</v>
      </c>
      <c r="E36" s="87">
        <f>C36+D36</f>
        <v>2265</v>
      </c>
      <c r="F36" s="24">
        <v>444078.96</v>
      </c>
      <c r="G36" s="25">
        <v>5015000</v>
      </c>
      <c r="H36" s="23">
        <v>2902</v>
      </c>
    </row>
    <row r="37" spans="1:15" ht="20.25" customHeight="1" x14ac:dyDescent="0.25">
      <c r="A37" s="64" t="s">
        <v>34</v>
      </c>
      <c r="B37" s="28" t="s">
        <v>75</v>
      </c>
      <c r="C37" s="33">
        <f t="shared" ref="C37:E37" si="10">SUM(C38:C39)</f>
        <v>25035</v>
      </c>
      <c r="D37" s="36">
        <v>0</v>
      </c>
      <c r="E37" s="87">
        <f t="shared" si="10"/>
        <v>25035</v>
      </c>
      <c r="F37" s="24"/>
      <c r="G37" s="25"/>
      <c r="H37" s="23"/>
    </row>
    <row r="38" spans="1:15" ht="34.5" customHeight="1" x14ac:dyDescent="0.25">
      <c r="A38" s="79" t="s">
        <v>151</v>
      </c>
      <c r="B38" s="113" t="s">
        <v>149</v>
      </c>
      <c r="C38" s="33">
        <v>25010</v>
      </c>
      <c r="D38" s="36">
        <v>0</v>
      </c>
      <c r="E38" s="87">
        <f t="shared" ref="E38:E39" si="11">C38+D38</f>
        <v>25010</v>
      </c>
      <c r="F38" s="24"/>
      <c r="G38" s="25"/>
      <c r="H38" s="23"/>
    </row>
    <row r="39" spans="1:15" ht="37.5" customHeight="1" x14ac:dyDescent="0.25">
      <c r="A39" s="79" t="s">
        <v>152</v>
      </c>
      <c r="B39" s="113" t="s">
        <v>150</v>
      </c>
      <c r="C39" s="33">
        <v>25</v>
      </c>
      <c r="D39" s="36">
        <v>0</v>
      </c>
      <c r="E39" s="87">
        <f t="shared" si="11"/>
        <v>25</v>
      </c>
      <c r="F39" s="24"/>
      <c r="G39" s="25"/>
      <c r="H39" s="23"/>
    </row>
    <row r="40" spans="1:15" s="21" customFormat="1" ht="42" hidden="1" customHeight="1" x14ac:dyDescent="0.25">
      <c r="A40" s="64" t="s">
        <v>35</v>
      </c>
      <c r="B40" s="28" t="s">
        <v>36</v>
      </c>
      <c r="C40" s="16">
        <f>C41+C42</f>
        <v>0</v>
      </c>
      <c r="D40" s="55">
        <f>D41+D42</f>
        <v>0</v>
      </c>
      <c r="E40" s="86">
        <f>E41+E42</f>
        <v>0</v>
      </c>
      <c r="F40" s="39" t="e">
        <f>#REF!+#REF!</f>
        <v>#REF!</v>
      </c>
      <c r="G40" s="16" t="e">
        <f>#REF!+#REF!</f>
        <v>#REF!</v>
      </c>
      <c r="H40" s="16" t="e">
        <f>#REF!+#REF!</f>
        <v>#REF!</v>
      </c>
    </row>
    <row r="41" spans="1:15" ht="30.75" hidden="1" customHeight="1" x14ac:dyDescent="0.25">
      <c r="A41" s="79" t="s">
        <v>37</v>
      </c>
      <c r="B41" s="29" t="s">
        <v>38</v>
      </c>
      <c r="C41" s="23">
        <v>0</v>
      </c>
      <c r="D41" s="43">
        <v>0</v>
      </c>
      <c r="E41" s="87">
        <f>C41+D41</f>
        <v>0</v>
      </c>
      <c r="F41" s="24">
        <v>213.01</v>
      </c>
      <c r="G41" s="25">
        <v>71000</v>
      </c>
      <c r="H41" s="23">
        <v>1814.4</v>
      </c>
    </row>
    <row r="42" spans="1:15" ht="0.75" hidden="1" customHeight="1" x14ac:dyDescent="0.25">
      <c r="A42" s="79" t="s">
        <v>76</v>
      </c>
      <c r="B42" s="29" t="s">
        <v>77</v>
      </c>
      <c r="C42" s="23">
        <v>0</v>
      </c>
      <c r="D42" s="43">
        <v>0</v>
      </c>
      <c r="E42" s="87">
        <f>C42+D42</f>
        <v>0</v>
      </c>
      <c r="F42" s="24"/>
      <c r="G42" s="25"/>
      <c r="H42" s="23"/>
    </row>
    <row r="43" spans="1:15" ht="21.75" customHeight="1" x14ac:dyDescent="0.25">
      <c r="A43" s="64"/>
      <c r="B43" s="40" t="s">
        <v>39</v>
      </c>
      <c r="C43" s="16">
        <f>C45+C46+C55+C65+C52+C51+C66</f>
        <v>95248.2</v>
      </c>
      <c r="D43" s="16">
        <f t="shared" ref="D43:E43" si="12">D45+D46+D55+D65+D52+D51+D66</f>
        <v>0</v>
      </c>
      <c r="E43" s="86">
        <f t="shared" si="12"/>
        <v>95248.2</v>
      </c>
      <c r="F43" s="39" t="e">
        <f>F45+#REF!+F46+#REF!+#REF!+#REF!+F55+F65+#REF!+F52</f>
        <v>#REF!</v>
      </c>
      <c r="G43" s="16" t="e">
        <f>G45+#REF!+G46+#REF!+#REF!+#REF!+G55+G65+#REF!+G52</f>
        <v>#REF!</v>
      </c>
      <c r="H43" s="16" t="e">
        <f>H45+#REF!+H46+#REF!+#REF!+#REF!+H55+H65+#REF!+H52</f>
        <v>#REF!</v>
      </c>
    </row>
    <row r="44" spans="1:15" s="21" customFormat="1" ht="31.5" x14ac:dyDescent="0.25">
      <c r="A44" s="64" t="s">
        <v>40</v>
      </c>
      <c r="B44" s="28" t="s">
        <v>41</v>
      </c>
      <c r="C44" s="16">
        <f>C45+C46+C51</f>
        <v>65012.3</v>
      </c>
      <c r="D44" s="16">
        <f t="shared" ref="D44:E44" si="13">D45+D46+D51</f>
        <v>0</v>
      </c>
      <c r="E44" s="86">
        <f t="shared" si="13"/>
        <v>65012.3</v>
      </c>
      <c r="F44" s="39" t="e">
        <f>F45+#REF!+F46+#REF!+#REF!</f>
        <v>#REF!</v>
      </c>
      <c r="G44" s="16" t="e">
        <f>G45+#REF!+G46+#REF!+#REF!</f>
        <v>#REF!</v>
      </c>
      <c r="H44" s="16" t="e">
        <f>H45+#REF!+H46+#REF!+#REF!</f>
        <v>#REF!</v>
      </c>
    </row>
    <row r="45" spans="1:15" s="21" customFormat="1" ht="61.5" customHeight="1" x14ac:dyDescent="0.25">
      <c r="A45" s="64" t="s">
        <v>78</v>
      </c>
      <c r="B45" s="107" t="s">
        <v>42</v>
      </c>
      <c r="C45" s="33">
        <v>0</v>
      </c>
      <c r="D45" s="36">
        <v>0</v>
      </c>
      <c r="E45" s="87">
        <f>C45+D45</f>
        <v>0</v>
      </c>
      <c r="F45" s="37">
        <v>544</v>
      </c>
      <c r="G45" s="32">
        <v>1000</v>
      </c>
      <c r="H45" s="33">
        <v>109494.7</v>
      </c>
    </row>
    <row r="46" spans="1:15" s="21" customFormat="1" ht="78.75" x14ac:dyDescent="0.25">
      <c r="A46" s="64" t="s">
        <v>43</v>
      </c>
      <c r="B46" s="28" t="s">
        <v>79</v>
      </c>
      <c r="C46" s="33">
        <f>SUM(C47:C50)</f>
        <v>56988.5</v>
      </c>
      <c r="D46" s="36">
        <f>SUM(D47:D50)</f>
        <v>0</v>
      </c>
      <c r="E46" s="89">
        <f>SUM(E47:E50)</f>
        <v>56988.5</v>
      </c>
      <c r="F46" s="39">
        <f t="shared" ref="F46:H46" si="14">SUM(F47:F49)</f>
        <v>2757620.73</v>
      </c>
      <c r="G46" s="16">
        <f t="shared" si="14"/>
        <v>25114000</v>
      </c>
      <c r="H46" s="16">
        <f t="shared" si="14"/>
        <v>37490114.420000002</v>
      </c>
    </row>
    <row r="47" spans="1:15" ht="64.5" customHeight="1" x14ac:dyDescent="0.25">
      <c r="A47" s="79" t="s">
        <v>44</v>
      </c>
      <c r="B47" s="26" t="s">
        <v>45</v>
      </c>
      <c r="C47" s="23">
        <v>55789.5</v>
      </c>
      <c r="D47" s="23">
        <v>0</v>
      </c>
      <c r="E47" s="87">
        <f t="shared" ref="E47:E51" si="15">C47+D47</f>
        <v>55789.5</v>
      </c>
      <c r="F47" s="24">
        <v>2685364.04</v>
      </c>
      <c r="G47" s="25">
        <v>25000000</v>
      </c>
      <c r="H47" s="23">
        <v>36959048.899999999</v>
      </c>
    </row>
    <row r="48" spans="1:15" ht="69.75" customHeight="1" x14ac:dyDescent="0.25">
      <c r="A48" s="79" t="s">
        <v>46</v>
      </c>
      <c r="B48" s="41" t="s">
        <v>47</v>
      </c>
      <c r="C48" s="23">
        <v>935</v>
      </c>
      <c r="D48" s="43">
        <v>0</v>
      </c>
      <c r="E48" s="87">
        <f t="shared" si="15"/>
        <v>935</v>
      </c>
      <c r="F48" s="24">
        <v>48068</v>
      </c>
      <c r="G48" s="25">
        <v>114000</v>
      </c>
      <c r="H48" s="23">
        <v>337556</v>
      </c>
    </row>
    <row r="49" spans="1:15" ht="65.25" customHeight="1" x14ac:dyDescent="0.25">
      <c r="A49" s="79" t="s">
        <v>48</v>
      </c>
      <c r="B49" s="29" t="s">
        <v>49</v>
      </c>
      <c r="C49" s="23">
        <v>264</v>
      </c>
      <c r="D49" s="43">
        <v>0</v>
      </c>
      <c r="E49" s="87">
        <f t="shared" si="15"/>
        <v>264</v>
      </c>
      <c r="F49" s="24">
        <v>24188.69</v>
      </c>
      <c r="G49" s="25">
        <v>0</v>
      </c>
      <c r="H49" s="23">
        <v>193509.52</v>
      </c>
    </row>
    <row r="50" spans="1:15" ht="63" hidden="1" customHeight="1" x14ac:dyDescent="0.25">
      <c r="A50" s="79" t="s">
        <v>112</v>
      </c>
      <c r="B50" s="54" t="s">
        <v>111</v>
      </c>
      <c r="C50" s="23">
        <v>0</v>
      </c>
      <c r="D50" s="43">
        <v>0</v>
      </c>
      <c r="E50" s="87">
        <f t="shared" si="15"/>
        <v>0</v>
      </c>
      <c r="F50" s="24"/>
      <c r="G50" s="25"/>
      <c r="H50" s="23"/>
    </row>
    <row r="51" spans="1:15" s="21" customFormat="1" ht="84" customHeight="1" x14ac:dyDescent="0.25">
      <c r="A51" s="64" t="s">
        <v>50</v>
      </c>
      <c r="B51" s="42" t="s">
        <v>95</v>
      </c>
      <c r="C51" s="33">
        <v>8023.8</v>
      </c>
      <c r="D51" s="36">
        <v>0</v>
      </c>
      <c r="E51" s="89">
        <f t="shared" si="15"/>
        <v>8023.8</v>
      </c>
      <c r="F51" s="37"/>
      <c r="G51" s="33"/>
      <c r="H51" s="33"/>
    </row>
    <row r="52" spans="1:15" s="21" customFormat="1" ht="31.5" x14ac:dyDescent="0.25">
      <c r="A52" s="64" t="s">
        <v>80</v>
      </c>
      <c r="B52" s="28" t="s">
        <v>97</v>
      </c>
      <c r="C52" s="16">
        <f>SUM(C53:C54)</f>
        <v>2.8</v>
      </c>
      <c r="D52" s="55">
        <f>D54+D53</f>
        <v>0</v>
      </c>
      <c r="E52" s="86">
        <f>SUM(E53:E54)</f>
        <v>2.8</v>
      </c>
      <c r="F52" s="37">
        <v>106408.84</v>
      </c>
      <c r="G52" s="32">
        <v>1750000</v>
      </c>
      <c r="H52" s="33">
        <v>1957857.25</v>
      </c>
    </row>
    <row r="53" spans="1:15" s="21" customFormat="1" ht="31.5" x14ac:dyDescent="0.25">
      <c r="A53" s="79" t="s">
        <v>51</v>
      </c>
      <c r="B53" s="29" t="s">
        <v>96</v>
      </c>
      <c r="C53" s="33">
        <v>0</v>
      </c>
      <c r="D53" s="36">
        <v>0</v>
      </c>
      <c r="E53" s="87">
        <f>C53+D53</f>
        <v>0</v>
      </c>
      <c r="F53" s="37"/>
      <c r="G53" s="32"/>
      <c r="H53" s="33"/>
    </row>
    <row r="54" spans="1:15" s="21" customFormat="1" ht="21" customHeight="1" x14ac:dyDescent="0.25">
      <c r="A54" s="79" t="s">
        <v>52</v>
      </c>
      <c r="B54" s="54" t="s">
        <v>53</v>
      </c>
      <c r="C54" s="33">
        <v>2.8</v>
      </c>
      <c r="D54" s="36">
        <v>0</v>
      </c>
      <c r="E54" s="89">
        <f>C54+D54</f>
        <v>2.8</v>
      </c>
      <c r="F54" s="37"/>
      <c r="G54" s="32"/>
      <c r="H54" s="33"/>
      <c r="O54" s="59"/>
    </row>
    <row r="55" spans="1:15" s="21" customFormat="1" ht="31.5" x14ac:dyDescent="0.25">
      <c r="A55" s="64" t="s">
        <v>54</v>
      </c>
      <c r="B55" s="28" t="s">
        <v>55</v>
      </c>
      <c r="C55" s="16">
        <f>C56+C57+C61</f>
        <v>26336.2</v>
      </c>
      <c r="D55" s="55">
        <f>D57+D61+D56+D58</f>
        <v>0</v>
      </c>
      <c r="E55" s="86">
        <f>E56+E57+E61+E58</f>
        <v>26336.2</v>
      </c>
      <c r="F55" s="39" t="e">
        <f>#REF!+F57+F61</f>
        <v>#REF!</v>
      </c>
      <c r="G55" s="16" t="e">
        <f>#REF!+G57+G61</f>
        <v>#REF!</v>
      </c>
      <c r="H55" s="16" t="e">
        <f>#REF!+H57+H61</f>
        <v>#REF!</v>
      </c>
    </row>
    <row r="56" spans="1:15" s="21" customFormat="1" ht="31.5" x14ac:dyDescent="0.25">
      <c r="A56" s="79" t="s">
        <v>56</v>
      </c>
      <c r="B56" s="29" t="s">
        <v>57</v>
      </c>
      <c r="C56" s="33">
        <v>19979.599999999999</v>
      </c>
      <c r="D56" s="36">
        <v>0</v>
      </c>
      <c r="E56" s="87">
        <f>C56+D56</f>
        <v>19979.599999999999</v>
      </c>
      <c r="F56" s="39"/>
      <c r="G56" s="16"/>
      <c r="H56" s="16"/>
    </row>
    <row r="57" spans="1:15" s="35" customFormat="1" ht="78.75" x14ac:dyDescent="0.25">
      <c r="A57" s="64" t="s">
        <v>86</v>
      </c>
      <c r="B57" s="28" t="s">
        <v>85</v>
      </c>
      <c r="C57" s="33">
        <f>SUM(C59:C60)</f>
        <v>5454.9</v>
      </c>
      <c r="D57" s="36">
        <f>SUM(D59:D60)</f>
        <v>0</v>
      </c>
      <c r="E57" s="87">
        <f>SUM(E59:E60)</f>
        <v>5454.9</v>
      </c>
      <c r="F57" s="20">
        <f>SUM(F59:F59)</f>
        <v>335408.48</v>
      </c>
      <c r="G57" s="19">
        <f>SUM(G59:G59)</f>
        <v>3260000</v>
      </c>
      <c r="H57" s="19">
        <f>SUM(H59:H59)</f>
        <v>4321306.45</v>
      </c>
      <c r="I57" s="34"/>
      <c r="J57" s="34"/>
    </row>
    <row r="58" spans="1:15" s="35" customFormat="1" ht="81" hidden="1" customHeight="1" x14ac:dyDescent="0.25">
      <c r="A58" s="79" t="s">
        <v>145</v>
      </c>
      <c r="B58" s="105" t="s">
        <v>142</v>
      </c>
      <c r="C58" s="33">
        <v>0</v>
      </c>
      <c r="D58" s="36">
        <v>0</v>
      </c>
      <c r="E58" s="87">
        <f>C58+D58</f>
        <v>0</v>
      </c>
      <c r="F58" s="20"/>
      <c r="G58" s="19"/>
      <c r="H58" s="19"/>
      <c r="I58" s="34"/>
      <c r="J58" s="34"/>
    </row>
    <row r="59" spans="1:15" ht="79.5" customHeight="1" x14ac:dyDescent="0.25">
      <c r="A59" s="79" t="s">
        <v>58</v>
      </c>
      <c r="B59" s="109" t="s">
        <v>143</v>
      </c>
      <c r="C59" s="23">
        <v>5454.9</v>
      </c>
      <c r="D59" s="43">
        <v>0</v>
      </c>
      <c r="E59" s="87">
        <f>C59+D59</f>
        <v>5454.9</v>
      </c>
      <c r="F59" s="24">
        <v>335408.48</v>
      </c>
      <c r="G59" s="25">
        <v>3260000</v>
      </c>
      <c r="H59" s="23">
        <v>4321306.45</v>
      </c>
    </row>
    <row r="60" spans="1:15" ht="81.75" hidden="1" customHeight="1" x14ac:dyDescent="0.25">
      <c r="A60" s="92" t="s">
        <v>72</v>
      </c>
      <c r="B60" s="110" t="s">
        <v>144</v>
      </c>
      <c r="C60" s="23">
        <v>0</v>
      </c>
      <c r="D60" s="43">
        <v>0</v>
      </c>
      <c r="E60" s="87">
        <f>C60+D60</f>
        <v>0</v>
      </c>
      <c r="F60" s="24"/>
      <c r="G60" s="25"/>
      <c r="H60" s="23"/>
    </row>
    <row r="61" spans="1:15" s="35" customFormat="1" ht="31.5" x14ac:dyDescent="0.25">
      <c r="A61" s="64" t="s">
        <v>82</v>
      </c>
      <c r="B61" s="28" t="s">
        <v>81</v>
      </c>
      <c r="C61" s="33">
        <f>SUM(C62:C64)</f>
        <v>901.7</v>
      </c>
      <c r="D61" s="36">
        <f t="shared" ref="D61:E61" si="16">SUM(D62:D64)</f>
        <v>0</v>
      </c>
      <c r="E61" s="87">
        <f t="shared" si="16"/>
        <v>901.7</v>
      </c>
      <c r="F61" s="20">
        <f>F62+F63</f>
        <v>447669.26</v>
      </c>
      <c r="G61" s="19">
        <f>G62+G63</f>
        <v>3450000</v>
      </c>
      <c r="H61" s="19">
        <f>H62+H63</f>
        <v>4824313.68</v>
      </c>
    </row>
    <row r="62" spans="1:15" ht="53.25" customHeight="1" x14ac:dyDescent="0.25">
      <c r="A62" s="79" t="s">
        <v>83</v>
      </c>
      <c r="B62" s="108" t="s">
        <v>59</v>
      </c>
      <c r="C62" s="23">
        <v>519.1</v>
      </c>
      <c r="D62" s="43">
        <v>0</v>
      </c>
      <c r="E62" s="87">
        <f>C62+D62</f>
        <v>519.1</v>
      </c>
      <c r="F62" s="24">
        <v>447669.26</v>
      </c>
      <c r="G62" s="25">
        <v>2950000</v>
      </c>
      <c r="H62" s="23">
        <v>3918513.68</v>
      </c>
    </row>
    <row r="63" spans="1:15" ht="54" customHeight="1" x14ac:dyDescent="0.25">
      <c r="A63" s="79" t="s">
        <v>60</v>
      </c>
      <c r="B63" s="108" t="s">
        <v>84</v>
      </c>
      <c r="C63" s="23">
        <v>382.6</v>
      </c>
      <c r="D63" s="43">
        <v>0</v>
      </c>
      <c r="E63" s="87">
        <f>C63+D63</f>
        <v>382.6</v>
      </c>
      <c r="F63" s="24">
        <v>0</v>
      </c>
      <c r="G63" s="25">
        <v>500000</v>
      </c>
      <c r="H63" s="23">
        <v>905800</v>
      </c>
    </row>
    <row r="64" spans="1:15" ht="82.5" hidden="1" customHeight="1" x14ac:dyDescent="0.25">
      <c r="A64" s="92" t="s">
        <v>109</v>
      </c>
      <c r="B64" s="60" t="s">
        <v>110</v>
      </c>
      <c r="C64" s="23">
        <v>0</v>
      </c>
      <c r="D64" s="43">
        <v>0</v>
      </c>
      <c r="E64" s="87">
        <f>C64+D64</f>
        <v>0</v>
      </c>
      <c r="F64" s="24"/>
      <c r="G64" s="25"/>
      <c r="H64" s="23"/>
    </row>
    <row r="65" spans="1:17" s="21" customFormat="1" ht="26.25" customHeight="1" x14ac:dyDescent="0.25">
      <c r="A65" s="64" t="s">
        <v>61</v>
      </c>
      <c r="B65" s="28" t="s">
        <v>62</v>
      </c>
      <c r="C65" s="101">
        <v>3896.9</v>
      </c>
      <c r="D65" s="102">
        <v>0</v>
      </c>
      <c r="E65" s="103">
        <f>C65+D65</f>
        <v>3896.9</v>
      </c>
      <c r="F65" s="37">
        <v>907709.83</v>
      </c>
      <c r="G65" s="32">
        <v>16269600</v>
      </c>
      <c r="H65" s="33">
        <v>7538324.1399999997</v>
      </c>
    </row>
    <row r="66" spans="1:17" s="21" customFormat="1" ht="23.25" customHeight="1" x14ac:dyDescent="0.25">
      <c r="A66" s="64" t="s">
        <v>117</v>
      </c>
      <c r="B66" s="28" t="s">
        <v>118</v>
      </c>
      <c r="C66" s="101">
        <v>0</v>
      </c>
      <c r="D66" s="102">
        <v>0</v>
      </c>
      <c r="E66" s="103">
        <f>C66+D66</f>
        <v>0</v>
      </c>
      <c r="F66" s="37"/>
      <c r="G66" s="32"/>
      <c r="H66" s="33"/>
    </row>
    <row r="67" spans="1:17" s="21" customFormat="1" ht="24" customHeight="1" x14ac:dyDescent="0.25">
      <c r="A67" s="64"/>
      <c r="B67" s="40" t="s">
        <v>87</v>
      </c>
      <c r="C67" s="16">
        <f t="shared" ref="C67:H67" si="17">SUM(C8+C43)</f>
        <v>2010247.9999999998</v>
      </c>
      <c r="D67" s="55">
        <f t="shared" si="17"/>
        <v>0</v>
      </c>
      <c r="E67" s="86">
        <f t="shared" si="17"/>
        <v>2010247.9999999998</v>
      </c>
      <c r="F67" s="20" t="e">
        <f t="shared" si="17"/>
        <v>#REF!</v>
      </c>
      <c r="G67" s="19" t="e">
        <f t="shared" si="17"/>
        <v>#REF!</v>
      </c>
      <c r="H67" s="19" t="e">
        <f t="shared" si="17"/>
        <v>#REF!</v>
      </c>
      <c r="I67" s="38"/>
      <c r="J67" s="38"/>
      <c r="K67" s="38"/>
      <c r="L67" s="38"/>
      <c r="M67" s="38"/>
      <c r="N67" s="38"/>
      <c r="O67" s="38"/>
      <c r="P67" s="38"/>
      <c r="Q67" s="38"/>
    </row>
    <row r="68" spans="1:17" s="21" customFormat="1" ht="22.5" customHeight="1" x14ac:dyDescent="0.25">
      <c r="A68" s="64"/>
      <c r="B68" s="40" t="s">
        <v>88</v>
      </c>
      <c r="C68" s="91">
        <f>SUM(C69+C77+C78+C80+C81)</f>
        <v>2444067.5999999996</v>
      </c>
      <c r="D68" s="55">
        <f>SUM(D69+D77+D78+D80+D81)</f>
        <v>97672.739999999991</v>
      </c>
      <c r="E68" s="91">
        <f>SUM(E69+E77+E78+E80+E81)</f>
        <v>2541740.34</v>
      </c>
      <c r="F68" s="20"/>
      <c r="G68" s="19"/>
      <c r="H68" s="19"/>
      <c r="I68" s="38"/>
      <c r="J68" s="38"/>
      <c r="K68" s="38"/>
      <c r="L68" s="38"/>
      <c r="M68" s="38"/>
      <c r="N68" s="38"/>
      <c r="O68" s="38"/>
      <c r="P68" s="38"/>
      <c r="Q68" s="38"/>
    </row>
    <row r="69" spans="1:17" s="21" customFormat="1" ht="40.5" customHeight="1" x14ac:dyDescent="0.25">
      <c r="A69" s="64" t="s">
        <v>63</v>
      </c>
      <c r="B69" s="28" t="s">
        <v>115</v>
      </c>
      <c r="C69" s="16">
        <f t="shared" ref="C69:H69" si="18">C70+C74+C75+C76</f>
        <v>2444067.5999999996</v>
      </c>
      <c r="D69" s="55">
        <f t="shared" si="18"/>
        <v>39672.74</v>
      </c>
      <c r="E69" s="86">
        <f>E70+E74+E75+E76</f>
        <v>2483740.34</v>
      </c>
      <c r="F69" s="39" t="e">
        <f t="shared" si="18"/>
        <v>#REF!</v>
      </c>
      <c r="G69" s="16" t="e">
        <f t="shared" si="18"/>
        <v>#REF!</v>
      </c>
      <c r="H69" s="16" t="e">
        <f t="shared" si="18"/>
        <v>#REF!</v>
      </c>
      <c r="I69" s="38"/>
      <c r="J69" s="38"/>
      <c r="K69" s="38"/>
      <c r="L69" s="38"/>
      <c r="M69" s="38"/>
      <c r="N69" s="38"/>
      <c r="O69" s="38"/>
      <c r="P69" s="38"/>
      <c r="Q69" s="38"/>
    </row>
    <row r="70" spans="1:17" s="35" customFormat="1" ht="26.25" customHeight="1" x14ac:dyDescent="0.25">
      <c r="A70" s="64" t="s">
        <v>104</v>
      </c>
      <c r="B70" s="28" t="s">
        <v>89</v>
      </c>
      <c r="C70" s="33">
        <f>C71+C72+C73</f>
        <v>127525.1</v>
      </c>
      <c r="D70" s="33">
        <f>D71+D72+D73</f>
        <v>0</v>
      </c>
      <c r="E70" s="87">
        <f>E71+E72+E73</f>
        <v>127525.1</v>
      </c>
      <c r="F70" s="31" t="e">
        <f>F71+F72+#REF!+#REF!</f>
        <v>#REF!</v>
      </c>
      <c r="G70" s="30" t="e">
        <f>G71+G72+#REF!+#REF!</f>
        <v>#REF!</v>
      </c>
      <c r="H70" s="30" t="e">
        <f>H71+H72+#REF!+#REF!</f>
        <v>#REF!</v>
      </c>
    </row>
    <row r="71" spans="1:17" ht="39.75" hidden="1" customHeight="1" x14ac:dyDescent="0.25">
      <c r="A71" s="79" t="s">
        <v>98</v>
      </c>
      <c r="B71" s="23" t="s">
        <v>66</v>
      </c>
      <c r="C71" s="23">
        <v>0</v>
      </c>
      <c r="D71" s="43">
        <v>0</v>
      </c>
      <c r="E71" s="87">
        <f t="shared" ref="E71:E81" si="19">C71+D71</f>
        <v>0</v>
      </c>
      <c r="F71" s="24">
        <v>61275100</v>
      </c>
      <c r="G71" s="23">
        <v>490200720</v>
      </c>
      <c r="H71" s="23">
        <v>490200800</v>
      </c>
    </row>
    <row r="72" spans="1:17" ht="35.25" customHeight="1" x14ac:dyDescent="0.25">
      <c r="A72" s="93" t="s">
        <v>99</v>
      </c>
      <c r="B72" s="23" t="s">
        <v>67</v>
      </c>
      <c r="C72" s="23">
        <v>127525.1</v>
      </c>
      <c r="D72" s="23">
        <v>0</v>
      </c>
      <c r="E72" s="87">
        <f t="shared" si="19"/>
        <v>127525.1</v>
      </c>
      <c r="F72" s="24">
        <v>0</v>
      </c>
      <c r="G72" s="23">
        <v>179201175</v>
      </c>
      <c r="H72" s="23">
        <v>143999300</v>
      </c>
    </row>
    <row r="73" spans="1:17" ht="27" customHeight="1" x14ac:dyDescent="0.25">
      <c r="A73" s="93" t="s">
        <v>108</v>
      </c>
      <c r="B73" s="23" t="s">
        <v>94</v>
      </c>
      <c r="C73" s="23">
        <v>0</v>
      </c>
      <c r="D73" s="23">
        <v>0</v>
      </c>
      <c r="E73" s="87">
        <f t="shared" si="19"/>
        <v>0</v>
      </c>
      <c r="F73" s="24"/>
      <c r="G73" s="23"/>
      <c r="H73" s="23"/>
    </row>
    <row r="74" spans="1:17" s="35" customFormat="1" ht="41.25" customHeight="1" x14ac:dyDescent="0.25">
      <c r="A74" s="64" t="s">
        <v>100</v>
      </c>
      <c r="B74" s="28" t="s">
        <v>90</v>
      </c>
      <c r="C74" s="33">
        <v>278725.8</v>
      </c>
      <c r="D74" s="36">
        <f>38304.74+1188</f>
        <v>39492.74</v>
      </c>
      <c r="E74" s="89">
        <f t="shared" si="19"/>
        <v>318218.53999999998</v>
      </c>
      <c r="F74" s="31">
        <v>4868700</v>
      </c>
      <c r="G74" s="30">
        <v>588889900</v>
      </c>
      <c r="H74" s="30">
        <v>596926520</v>
      </c>
    </row>
    <row r="75" spans="1:17" s="35" customFormat="1" ht="24.75" customHeight="1" x14ac:dyDescent="0.25">
      <c r="A75" s="64" t="s">
        <v>101</v>
      </c>
      <c r="B75" s="28" t="s">
        <v>91</v>
      </c>
      <c r="C75" s="33">
        <v>1963861.9</v>
      </c>
      <c r="D75" s="33">
        <v>0</v>
      </c>
      <c r="E75" s="87">
        <f t="shared" si="19"/>
        <v>1963861.9</v>
      </c>
      <c r="F75" s="31">
        <v>18451450</v>
      </c>
      <c r="G75" s="30">
        <v>447337230</v>
      </c>
      <c r="H75" s="30">
        <v>433947552</v>
      </c>
    </row>
    <row r="76" spans="1:17" s="35" customFormat="1" ht="24" customHeight="1" x14ac:dyDescent="0.25">
      <c r="A76" s="64" t="s">
        <v>102</v>
      </c>
      <c r="B76" s="28" t="s">
        <v>0</v>
      </c>
      <c r="C76" s="33">
        <v>73954.8</v>
      </c>
      <c r="D76" s="33">
        <v>180</v>
      </c>
      <c r="E76" s="87">
        <f t="shared" si="19"/>
        <v>74134.8</v>
      </c>
      <c r="F76" s="31">
        <v>621203.49</v>
      </c>
      <c r="G76" s="30">
        <v>68658377</v>
      </c>
      <c r="H76" s="56">
        <v>68281727.510000005</v>
      </c>
      <c r="I76" s="44"/>
    </row>
    <row r="77" spans="1:17" s="35" customFormat="1" ht="37.5" customHeight="1" x14ac:dyDescent="0.25">
      <c r="A77" s="94" t="s">
        <v>121</v>
      </c>
      <c r="B77" s="65" t="s">
        <v>122</v>
      </c>
      <c r="C77" s="33">
        <v>0</v>
      </c>
      <c r="D77" s="36">
        <v>0</v>
      </c>
      <c r="E77" s="87">
        <f t="shared" si="19"/>
        <v>0</v>
      </c>
      <c r="F77" s="31"/>
      <c r="G77" s="30"/>
      <c r="H77" s="56"/>
      <c r="I77" s="44"/>
    </row>
    <row r="78" spans="1:17" s="35" customFormat="1" ht="33.75" customHeight="1" x14ac:dyDescent="0.25">
      <c r="A78" s="64" t="s">
        <v>119</v>
      </c>
      <c r="B78" s="28" t="s">
        <v>120</v>
      </c>
      <c r="C78" s="33">
        <v>0</v>
      </c>
      <c r="D78" s="36">
        <v>58000</v>
      </c>
      <c r="E78" s="87">
        <f t="shared" si="19"/>
        <v>58000</v>
      </c>
      <c r="F78" s="31"/>
      <c r="G78" s="30"/>
      <c r="H78" s="56"/>
      <c r="I78" s="44"/>
    </row>
    <row r="79" spans="1:17" s="21" customFormat="1" ht="32.25" hidden="1" customHeight="1" x14ac:dyDescent="0.25">
      <c r="A79" s="64" t="s">
        <v>103</v>
      </c>
      <c r="B79" s="28" t="s">
        <v>68</v>
      </c>
      <c r="C79" s="33">
        <v>0</v>
      </c>
      <c r="D79" s="36">
        <v>0</v>
      </c>
      <c r="E79" s="87">
        <f t="shared" si="19"/>
        <v>0</v>
      </c>
      <c r="F79" s="37">
        <v>710000</v>
      </c>
      <c r="G79" s="33">
        <v>11574279.73</v>
      </c>
      <c r="H79" s="57">
        <v>11723279.73</v>
      </c>
    </row>
    <row r="80" spans="1:17" s="21" customFormat="1" ht="31.5" customHeight="1" x14ac:dyDescent="0.25">
      <c r="A80" s="64" t="s">
        <v>64</v>
      </c>
      <c r="B80" s="28" t="s">
        <v>107</v>
      </c>
      <c r="C80" s="36">
        <v>0</v>
      </c>
      <c r="D80" s="36">
        <v>0</v>
      </c>
      <c r="E80" s="89">
        <f t="shared" si="19"/>
        <v>0</v>
      </c>
      <c r="F80" s="31">
        <v>0</v>
      </c>
      <c r="G80" s="30">
        <v>181800</v>
      </c>
      <c r="H80" s="56">
        <v>183349.83</v>
      </c>
      <c r="J80" s="58"/>
    </row>
    <row r="81" spans="1:8" s="21" customFormat="1" ht="36.75" customHeight="1" thickBot="1" x14ac:dyDescent="0.3">
      <c r="A81" s="95" t="s">
        <v>92</v>
      </c>
      <c r="B81" s="66" t="s">
        <v>69</v>
      </c>
      <c r="C81" s="67">
        <v>0</v>
      </c>
      <c r="D81" s="67">
        <v>0</v>
      </c>
      <c r="E81" s="96">
        <f t="shared" si="19"/>
        <v>0</v>
      </c>
      <c r="F81" s="31">
        <v>-1500</v>
      </c>
      <c r="G81" s="30">
        <v>-181800</v>
      </c>
      <c r="H81" s="56">
        <v>-183349.83</v>
      </c>
    </row>
    <row r="82" spans="1:8" ht="25.5" customHeight="1" thickBot="1" x14ac:dyDescent="0.3">
      <c r="A82" s="68"/>
      <c r="B82" s="69" t="s">
        <v>65</v>
      </c>
      <c r="C82" s="70">
        <f>C67+C68</f>
        <v>4454315.5999999996</v>
      </c>
      <c r="D82" s="70">
        <f>D67+D68</f>
        <v>97672.739999999991</v>
      </c>
      <c r="E82" s="71">
        <f>E67+E68</f>
        <v>4551988.34</v>
      </c>
      <c r="F82" s="46" t="e">
        <f t="shared" ref="F82:H82" si="20">F67+F69+F79+F80+F81</f>
        <v>#REF!</v>
      </c>
      <c r="G82" s="45" t="e">
        <f t="shared" si="20"/>
        <v>#REF!</v>
      </c>
      <c r="H82" s="45" t="e">
        <f t="shared" si="20"/>
        <v>#REF!</v>
      </c>
    </row>
    <row r="83" spans="1:8" x14ac:dyDescent="0.2">
      <c r="B83" s="47"/>
      <c r="C83" s="48"/>
      <c r="D83" s="48"/>
      <c r="E83" s="48"/>
      <c r="F83" s="48"/>
      <c r="G83" s="49"/>
      <c r="H83" s="50"/>
    </row>
    <row r="84" spans="1:8" x14ac:dyDescent="0.2">
      <c r="C84" s="48"/>
      <c r="D84" s="48"/>
      <c r="E84" s="48"/>
      <c r="F84" s="48"/>
      <c r="G84" s="49"/>
      <c r="H84" s="50"/>
    </row>
    <row r="85" spans="1:8" x14ac:dyDescent="0.2">
      <c r="C85" s="48"/>
      <c r="D85" s="48"/>
      <c r="E85" s="48"/>
      <c r="F85" s="48"/>
      <c r="G85" s="49"/>
      <c r="H85" s="50"/>
    </row>
    <row r="86" spans="1:8" ht="9.75" customHeight="1" x14ac:dyDescent="0.3">
      <c r="A86" s="98"/>
      <c r="C86" s="48"/>
      <c r="D86" s="48"/>
      <c r="E86" s="48"/>
      <c r="F86" s="48"/>
      <c r="G86" s="49"/>
      <c r="H86" s="50"/>
    </row>
    <row r="87" spans="1:8" x14ac:dyDescent="0.2">
      <c r="C87" s="48"/>
      <c r="D87" s="48"/>
      <c r="E87" s="48"/>
      <c r="F87" s="48"/>
      <c r="G87" s="49"/>
      <c r="H87" s="50"/>
    </row>
    <row r="88" spans="1:8" x14ac:dyDescent="0.2">
      <c r="C88" s="48"/>
      <c r="D88" s="48"/>
      <c r="E88" s="48"/>
      <c r="F88" s="48"/>
      <c r="G88" s="49"/>
      <c r="H88" s="50"/>
    </row>
    <row r="89" spans="1:8" x14ac:dyDescent="0.2">
      <c r="C89" s="48"/>
      <c r="D89" s="99"/>
      <c r="E89" s="48"/>
      <c r="F89" s="48"/>
      <c r="G89" s="49"/>
      <c r="H89" s="50"/>
    </row>
    <row r="90" spans="1:8" x14ac:dyDescent="0.2">
      <c r="C90" s="48"/>
      <c r="D90" s="48"/>
      <c r="E90" s="48"/>
      <c r="F90" s="48"/>
      <c r="G90" s="49"/>
      <c r="H90" s="50"/>
    </row>
    <row r="91" spans="1:8" x14ac:dyDescent="0.2">
      <c r="C91" s="48"/>
      <c r="D91" s="48"/>
      <c r="E91" s="48"/>
      <c r="F91" s="48"/>
      <c r="G91" s="49"/>
      <c r="H91" s="50"/>
    </row>
    <row r="92" spans="1:8" x14ac:dyDescent="0.2">
      <c r="C92" s="48"/>
      <c r="D92" s="99"/>
      <c r="E92" s="48"/>
      <c r="F92" s="48"/>
      <c r="G92" s="49"/>
      <c r="H92" s="50"/>
    </row>
    <row r="93" spans="1:8" x14ac:dyDescent="0.2">
      <c r="C93" s="48"/>
      <c r="D93" s="48"/>
      <c r="E93" s="48"/>
      <c r="F93" s="48"/>
      <c r="G93" s="49"/>
      <c r="H93" s="50"/>
    </row>
    <row r="94" spans="1:8" x14ac:dyDescent="0.2">
      <c r="C94" s="48"/>
      <c r="D94" s="48"/>
      <c r="E94" s="48"/>
      <c r="F94" s="48"/>
      <c r="G94" s="49"/>
      <c r="H94" s="50"/>
    </row>
    <row r="95" spans="1:8" x14ac:dyDescent="0.2">
      <c r="C95" s="48"/>
      <c r="D95" s="48"/>
      <c r="E95" s="48"/>
      <c r="F95" s="48"/>
      <c r="G95" s="49"/>
      <c r="H95" s="50"/>
    </row>
    <row r="96" spans="1:8" x14ac:dyDescent="0.2">
      <c r="C96" s="48"/>
      <c r="D96" s="48"/>
      <c r="E96" s="48"/>
      <c r="F96" s="48"/>
      <c r="G96" s="49"/>
      <c r="H96" s="50"/>
    </row>
    <row r="97" spans="3:8" x14ac:dyDescent="0.2">
      <c r="C97" s="48"/>
      <c r="D97" s="48"/>
      <c r="E97" s="48"/>
      <c r="F97" s="48"/>
      <c r="G97" s="49"/>
      <c r="H97" s="50"/>
    </row>
    <row r="98" spans="3:8" x14ac:dyDescent="0.2">
      <c r="C98" s="48"/>
      <c r="D98" s="48"/>
      <c r="E98" s="48"/>
      <c r="F98" s="48"/>
      <c r="G98" s="49"/>
      <c r="H98" s="50"/>
    </row>
    <row r="99" spans="3:8" x14ac:dyDescent="0.2">
      <c r="C99" s="48"/>
      <c r="D99" s="48"/>
      <c r="E99" s="48"/>
      <c r="F99" s="48"/>
      <c r="G99" s="49"/>
      <c r="H99" s="50"/>
    </row>
    <row r="100" spans="3:8" x14ac:dyDescent="0.2">
      <c r="C100" s="48"/>
      <c r="D100" s="48"/>
      <c r="E100" s="48"/>
      <c r="F100" s="48"/>
      <c r="G100" s="49"/>
      <c r="H100" s="50"/>
    </row>
    <row r="101" spans="3:8" x14ac:dyDescent="0.2">
      <c r="C101" s="48"/>
      <c r="D101" s="48"/>
      <c r="E101" s="48"/>
      <c r="F101" s="48"/>
      <c r="G101" s="49"/>
      <c r="H101" s="50"/>
    </row>
    <row r="102" spans="3:8" x14ac:dyDescent="0.2">
      <c r="C102" s="48"/>
      <c r="D102" s="48"/>
      <c r="E102" s="48"/>
      <c r="F102" s="48"/>
      <c r="G102" s="49"/>
      <c r="H102" s="50"/>
    </row>
    <row r="103" spans="3:8" x14ac:dyDescent="0.2">
      <c r="C103" s="48"/>
      <c r="D103" s="48"/>
      <c r="E103" s="48"/>
      <c r="F103" s="48"/>
      <c r="G103" s="49"/>
      <c r="H103" s="50"/>
    </row>
    <row r="104" spans="3:8" x14ac:dyDescent="0.2">
      <c r="C104" s="48"/>
      <c r="D104" s="48"/>
      <c r="E104" s="48"/>
      <c r="F104" s="48"/>
      <c r="G104" s="49"/>
      <c r="H104" s="50"/>
    </row>
    <row r="105" spans="3:8" x14ac:dyDescent="0.2">
      <c r="C105" s="48"/>
      <c r="D105" s="48"/>
      <c r="E105" s="48"/>
      <c r="F105" s="48"/>
      <c r="G105" s="49"/>
      <c r="H105" s="50"/>
    </row>
    <row r="106" spans="3:8" x14ac:dyDescent="0.2">
      <c r="C106" s="48"/>
      <c r="D106" s="48"/>
      <c r="E106" s="48"/>
      <c r="F106" s="48"/>
      <c r="G106" s="49"/>
      <c r="H106" s="50"/>
    </row>
    <row r="107" spans="3:8" x14ac:dyDescent="0.2">
      <c r="C107" s="48"/>
      <c r="D107" s="48"/>
      <c r="E107" s="48"/>
      <c r="F107" s="48"/>
      <c r="G107" s="49"/>
      <c r="H107" s="50"/>
    </row>
    <row r="108" spans="3:8" x14ac:dyDescent="0.2">
      <c r="C108" s="48"/>
      <c r="D108" s="48"/>
      <c r="E108" s="48"/>
      <c r="F108" s="48"/>
      <c r="G108" s="49"/>
      <c r="H108" s="50"/>
    </row>
    <row r="109" spans="3:8" x14ac:dyDescent="0.2">
      <c r="C109" s="48"/>
      <c r="D109" s="48"/>
      <c r="E109" s="48"/>
      <c r="F109" s="48"/>
      <c r="G109" s="49"/>
      <c r="H109" s="50"/>
    </row>
    <row r="110" spans="3:8" x14ac:dyDescent="0.2">
      <c r="C110" s="48"/>
      <c r="D110" s="48"/>
      <c r="E110" s="48"/>
      <c r="F110" s="48"/>
      <c r="G110" s="49"/>
      <c r="H110" s="50"/>
    </row>
    <row r="111" spans="3:8" x14ac:dyDescent="0.2">
      <c r="C111" s="48"/>
      <c r="D111" s="48"/>
      <c r="E111" s="48"/>
      <c r="F111" s="48"/>
      <c r="G111" s="49"/>
      <c r="H111" s="50"/>
    </row>
    <row r="112" spans="3:8" x14ac:dyDescent="0.2">
      <c r="C112" s="48"/>
      <c r="D112" s="48"/>
      <c r="E112" s="48"/>
      <c r="F112" s="48"/>
      <c r="G112" s="49"/>
      <c r="H112" s="50"/>
    </row>
    <row r="113" spans="3:8" x14ac:dyDescent="0.2">
      <c r="C113" s="48"/>
      <c r="D113" s="48"/>
      <c r="E113" s="48"/>
      <c r="F113" s="48"/>
      <c r="G113" s="49"/>
      <c r="H113" s="50"/>
    </row>
    <row r="114" spans="3:8" x14ac:dyDescent="0.2">
      <c r="C114" s="48"/>
      <c r="D114" s="48"/>
      <c r="E114" s="48"/>
      <c r="F114" s="48"/>
      <c r="G114" s="49"/>
      <c r="H114" s="50"/>
    </row>
    <row r="115" spans="3:8" x14ac:dyDescent="0.2">
      <c r="C115" s="48"/>
      <c r="D115" s="48"/>
      <c r="E115" s="48"/>
      <c r="F115" s="48"/>
      <c r="G115" s="49"/>
      <c r="H115" s="50"/>
    </row>
    <row r="116" spans="3:8" x14ac:dyDescent="0.2">
      <c r="C116" s="48"/>
      <c r="D116" s="48"/>
      <c r="E116" s="48"/>
      <c r="F116" s="48"/>
      <c r="G116" s="49"/>
      <c r="H116" s="50"/>
    </row>
    <row r="117" spans="3:8" x14ac:dyDescent="0.2">
      <c r="C117" s="48"/>
      <c r="D117" s="48"/>
      <c r="E117" s="48"/>
      <c r="F117" s="48"/>
      <c r="G117" s="49"/>
      <c r="H117" s="50"/>
    </row>
    <row r="118" spans="3:8" x14ac:dyDescent="0.2">
      <c r="C118" s="48"/>
      <c r="D118" s="48"/>
      <c r="E118" s="48"/>
      <c r="F118" s="48"/>
      <c r="G118" s="49"/>
      <c r="H118" s="50"/>
    </row>
    <row r="119" spans="3:8" x14ac:dyDescent="0.2">
      <c r="C119" s="48"/>
      <c r="D119" s="48"/>
      <c r="E119" s="48"/>
      <c r="F119" s="48"/>
      <c r="G119" s="49"/>
      <c r="H119" s="50"/>
    </row>
  </sheetData>
  <mergeCells count="3">
    <mergeCell ref="D1:E1"/>
    <mergeCell ref="C2:E2"/>
    <mergeCell ref="A4:E4"/>
  </mergeCells>
  <pageMargins left="0.78740157480314965" right="0.39370078740157483" top="0.78740157480314965" bottom="0.78740157480314965" header="0.31496062992125984" footer="0.31496062992125984"/>
  <pageSetup paperSize="9" scale="61" firstPageNumber="177" fitToHeight="0" orientation="portrait" useFirstPageNumber="1" horizontalDpi="1200" verticalDpi="1200" r:id="rId1"/>
  <headerFooter>
    <oddHeader>&amp;R&amp;P</oddHeader>
  </headerFooter>
  <rowBreaks count="2" manualBreakCount="2">
    <brk id="16" max="7" man="1"/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 А. Чудная</dc:creator>
  <cp:lastModifiedBy>Абдуллина С.Ч.</cp:lastModifiedBy>
  <cp:lastPrinted>2026-03-10T04:26:40Z</cp:lastPrinted>
  <dcterms:created xsi:type="dcterms:W3CDTF">2015-12-08T03:48:53Z</dcterms:created>
  <dcterms:modified xsi:type="dcterms:W3CDTF">2026-03-10T04:26:51Z</dcterms:modified>
</cp:coreProperties>
</file>